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재정모펀드지원_2025년\선정후\소형 선정_주관 신한자산운용\최종\"/>
    </mc:Choice>
  </mc:AlternateContent>
  <bookViews>
    <workbookView xWindow="38295" yWindow="-105" windowWidth="38625" windowHeight="21225" tabRatio="1000" firstSheet="1" activeTab="3"/>
  </bookViews>
  <sheets>
    <sheet name="열제목별 목록값" sheetId="22" state="hidden" r:id="rId1"/>
    <sheet name="작성요령" sheetId="41" r:id="rId2"/>
    <sheet name="Self-Check" sheetId="36" r:id="rId3"/>
    <sheet name="1.1 제안펀드" sheetId="6" r:id="rId4"/>
    <sheet name="1.2 예상출자내역" sheetId="7" r:id="rId5"/>
    <sheet name="2.1 제안사 개요" sheetId="8" r:id="rId6"/>
    <sheet name="2.2 제안사 재무현황" sheetId="9" r:id="rId7"/>
    <sheet name="2.3 제안사 주주현황" sheetId="10" r:id="rId8"/>
    <sheet name="2.4 제안사 대표이사 변경이력" sheetId="11" r:id="rId9"/>
    <sheet name="2.5 제안사 펀드현황" sheetId="12" r:id="rId10"/>
    <sheet name="2.6 제안사 투자현황" sheetId="13" r:id="rId11"/>
    <sheet name="3.1 대표이사&amp;참여인력 개요" sheetId="14" r:id="rId12"/>
    <sheet name="3.2 참여인력 투자현황" sheetId="15" r:id="rId13"/>
    <sheet name="3.3 참여인력 학력" sheetId="16" r:id="rId14"/>
    <sheet name="3.4 대표이사&amp;참여인력 경력" sheetId="19" r:id="rId15"/>
    <sheet name="4.1 펀드거래" sheetId="17" r:id="rId16"/>
    <sheet name="4.2 핵심운용인력 변경이력" sheetId="24" r:id="rId17"/>
    <sheet name="5.1 업무협력 현황" sheetId="20" r:id="rId18"/>
    <sheet name="5.2 정책펀드 현황" sheetId="40" r:id="rId19"/>
  </sheets>
  <definedNames>
    <definedName name="_xlnm._FilterDatabase" localSheetId="9" hidden="1">'2.5 제안사 펀드현황'!$A$4:$IQ$5</definedName>
    <definedName name="_xlnm._FilterDatabase" localSheetId="10" hidden="1">'2.6 제안사 투자현황'!$J$5:$J$20</definedName>
    <definedName name="_xlnm._FilterDatabase" localSheetId="11" hidden="1">'3.1 대표이사&amp;참여인력 개요'!$E$5:$P$5</definedName>
    <definedName name="_xlnm._FilterDatabase" localSheetId="12" hidden="1">'3.2 참여인력 투자현황'!$A$5:$BC$5</definedName>
    <definedName name="_xlnm._FilterDatabase" localSheetId="14" hidden="1">'3.4 대표이사&amp;참여인력 경력'!$E$5:$Y$21</definedName>
    <definedName name="_xlnm._FilterDatabase" localSheetId="15" hidden="1">'4.1 펀드거래'!$A$1:$D$175</definedName>
    <definedName name="KDB출자_요청액">'열제목별 목록값'!$C$19:$C$21</definedName>
    <definedName name="_xlnm.Print_Area" localSheetId="0">'열제목별 목록값'!$A$1:$F$115</definedName>
    <definedName name="_xlnm.Print_Area" localSheetId="1">작성요령!$A$1:$F$483</definedName>
    <definedName name="공동투자약정_상대방_유형">'열제목별 목록값'!$C$24:$C$28</definedName>
    <definedName name="구분">'열제목별 목록값'!$C$4:$C$6</definedName>
    <definedName name="납입방식">'열제목별 목록값'!$C$22:$C$23</definedName>
    <definedName name="담당역할">'열제목별 목록값'!$F$55:$F$59</definedName>
    <definedName name="대표이사_구분">'열제목별 목록값'!$C$80:$C$82</definedName>
    <definedName name="대표이사_참여인력_개요">'3.1 대표이사&amp;참여인력 개요'!$E$6:$AH$15</definedName>
    <definedName name="대표이사_참여인력_경력">'3.4 대표이사&amp;참여인력 경력'!$E$11:$Y$21</definedName>
    <definedName name="대표이사_참여인력_투자현황">'3.2 참여인력 투자현황'!$E$6:$BB$273</definedName>
    <definedName name="대표이사참여인력경력">'3.4 대표이사&amp;참여인력 경력'!$E$11:$Y$21</definedName>
    <definedName name="동반투자자유형">'열제목별 목록값'!$C$75:$C$79</definedName>
    <definedName name="민간출자자인센티브">'열제목별 목록값'!$F$87:$F$89</definedName>
    <definedName name="스튜어드십코드참여여부">'열제목별 목록값'!$C$90:$C$91</definedName>
    <definedName name="신청리그">'열제목별 목록값'!$C$7:$C$10</definedName>
    <definedName name="신청분야">'열제목별 목록값'!$C$4:$C$6</definedName>
    <definedName name="업무협력유형">'열제목별 목록값'!$F$68:$F$75</definedName>
    <definedName name="업무협력현황">'5.1 업무협력 현황'!$D$11:$Q$50</definedName>
    <definedName name="여부">'열제목별 목록값'!$C$83:$C$84</definedName>
    <definedName name="예상출자내역">'1.2 예상출자내역'!$E$11:$J$205</definedName>
    <definedName name="운용사_추가_인센티브__선택" localSheetId="0">'열제목별 목록값'!$C$92:$C$94</definedName>
    <definedName name="운용사유형">'열제목별 목록값'!$C$60:$C$69</definedName>
    <definedName name="운용사인센티브">'열제목별 목록값'!$C$92:$C$94</definedName>
    <definedName name="재직회사_유형">'열제목별 목록값'!$F$66:$F$67</definedName>
    <definedName name="정책출자">'열제목별 목록값'!$C$19:$C$21</definedName>
    <definedName name="제안사_대표이사_변경이력">'2.4 제안사 대표이사 변경이력'!$E$11:$J$15</definedName>
    <definedName name="제안사_투자현황">'2.6 제안사 투자현황'!$E$6:$AG$20</definedName>
    <definedName name="제안사_펀드현황">'2.5 제안사 펀드현황'!$E$6:$CC$14</definedName>
    <definedName name="제안서작성기준일">'1.1 제안펀드'!$E$11</definedName>
    <definedName name="제안펀드의_주목적투자분야와_관련성">'열제목별 목록값'!$F$77:$F$80</definedName>
    <definedName name="주목적_투자제안형">'열제목별 목록값'!$C$7:$C$8</definedName>
    <definedName name="주목적투자분야_투자제안형">'열제목별 목록값'!$C$7:$C$8</definedName>
    <definedName name="주요업무수행내역">'열제목별 목록값'!$F$60:$F$65</definedName>
    <definedName name="참여인력구분">'열제목별 목록값'!$F$4:$F$7</definedName>
    <definedName name="출자자유형">'열제목별 목록값'!$C$49:$C$56</definedName>
    <definedName name="출자자인센티브">'열제목별 목록값'!$F$87:$F$90</definedName>
    <definedName name="출자확정구분">'열제목별 목록값'!$C$57:$C$59</definedName>
    <definedName name="투자계정구분">'열제목별 목록값'!$F$43:$F$47</definedName>
    <definedName name="투자기업_법인유형">'열제목별 목록값'!$F$48:$F$52</definedName>
    <definedName name="투자유형">'열제목별 목록값'!$F$9:$F$20</definedName>
    <definedName name="펀드_거래">'4.1 펀드거래'!$A$2:$D$1989</definedName>
    <definedName name="펀드거래유형">'열제목별 목록값'!$F$37:$F$41</definedName>
    <definedName name="펀드계정구분">'열제목별 목록값'!$F$81:$F$83</definedName>
    <definedName name="펀드구분">'열제목별 목록값'!$F$84:$F$86</definedName>
    <definedName name="펀드법적유형">'열제목별 목록값'!$C$29:$C$46</definedName>
    <definedName name="펀드상태">'열제목별 목록값'!$C$70:$C$74</definedName>
    <definedName name="펀드유형__투자대상확정여부">'열제목별 목록값'!$C$47:$C$48</definedName>
    <definedName name="핵심운용인력_변경구분">'열제목별 목록값'!$C$85:$C$89</definedName>
    <definedName name="핵심운용인력_변경내역">'4.2 핵심운용인력 변경이력'!$A$2:$E$500</definedName>
    <definedName name="핵심운용인력변경구분">'열제목별 목록값'!$C$85:$C$89</definedName>
    <definedName name="회수구분">'열제목별 목록값'!$F$25:$F$27</definedName>
    <definedName name="회수유형">'열제목별 목록값'!$F$28:$F$36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1" i="7" l="1"/>
  <c r="F19" i="19" l="1"/>
  <c r="L19" i="19"/>
  <c r="F20" i="19"/>
  <c r="L20" i="19"/>
  <c r="AE14" i="12" a="1"/>
  <c r="AE14" i="12" s="1"/>
  <c r="AE13" i="12" a="1"/>
  <c r="AE13" i="12" s="1"/>
  <c r="AE12" i="12" a="1"/>
  <c r="AE12" i="12" s="1"/>
  <c r="AE11" i="12" a="1"/>
  <c r="AE11" i="12" s="1"/>
  <c r="AD11" i="12" l="1" a="1"/>
  <c r="AD11" i="12" s="1"/>
  <c r="AF11" i="12" a="1"/>
  <c r="AF11" i="12" s="1"/>
  <c r="P11" i="20" l="1"/>
  <c r="AC14" i="15" l="1"/>
  <c r="X11" i="12"/>
  <c r="T14" i="12"/>
  <c r="T13" i="12"/>
  <c r="T12" i="12"/>
  <c r="T11" i="12"/>
  <c r="I15" i="11"/>
  <c r="I14" i="11"/>
  <c r="I13" i="11"/>
  <c r="I12" i="11"/>
  <c r="I11" i="11"/>
  <c r="G13" i="10"/>
  <c r="G12" i="10"/>
  <c r="G11" i="10"/>
  <c r="S13" i="9"/>
  <c r="S12" i="9"/>
  <c r="S11" i="9"/>
  <c r="R13" i="9"/>
  <c r="R12" i="9"/>
  <c r="R11" i="9"/>
  <c r="Q13" i="9"/>
  <c r="Q12" i="9"/>
  <c r="Q11" i="9"/>
  <c r="P13" i="9"/>
  <c r="P12" i="9"/>
  <c r="P11" i="9"/>
  <c r="O13" i="9"/>
  <c r="O12" i="9"/>
  <c r="O11" i="9"/>
  <c r="X13" i="14" l="1" a="1"/>
  <c r="X13" i="14" s="1"/>
  <c r="X12" i="14" a="1"/>
  <c r="X12" i="14" s="1"/>
  <c r="X11" i="14" a="1"/>
  <c r="X11" i="14" s="1"/>
  <c r="V20" i="13"/>
  <c r="V19" i="13"/>
  <c r="V18" i="13"/>
  <c r="V17" i="13"/>
  <c r="V16" i="13"/>
  <c r="V15" i="13"/>
  <c r="V14" i="13"/>
  <c r="V13" i="13"/>
  <c r="V12" i="13"/>
  <c r="V11" i="13"/>
  <c r="G14" i="10" l="1"/>
  <c r="G15" i="10"/>
  <c r="G16" i="10"/>
  <c r="G17" i="10"/>
  <c r="G18" i="10"/>
  <c r="G19" i="10"/>
  <c r="G20" i="10"/>
  <c r="G21" i="10"/>
  <c r="G22" i="10"/>
  <c r="G23" i="10"/>
  <c r="G24" i="10"/>
  <c r="G25" i="10"/>
  <c r="G26" i="10"/>
  <c r="G27" i="10"/>
  <c r="G30" i="10" l="1"/>
  <c r="G29" i="10"/>
  <c r="G28" i="10"/>
  <c r="BM14" i="12" a="1"/>
  <c r="BM14" i="12" s="1"/>
  <c r="AF14" i="12" a="1"/>
  <c r="AF14" i="12" s="1"/>
  <c r="AD14" i="12" a="1"/>
  <c r="AD14" i="12" s="1"/>
  <c r="AC14" i="12" a="1"/>
  <c r="AC14" i="12" s="1"/>
  <c r="AB14" i="12" a="1"/>
  <c r="AB14" i="12" s="1"/>
  <c r="AA14" i="12" a="1"/>
  <c r="AA14" i="12" s="1"/>
  <c r="Z14" i="12" a="1"/>
  <c r="Z14" i="12" s="1"/>
  <c r="X14" i="12"/>
  <c r="P15" i="20"/>
  <c r="P14" i="20"/>
  <c r="P13" i="20"/>
  <c r="P12" i="20"/>
  <c r="Y17" i="19"/>
  <c r="Y16" i="19"/>
  <c r="Y15" i="19"/>
  <c r="Y14" i="19"/>
  <c r="Y13" i="19"/>
  <c r="Y12" i="19"/>
  <c r="Y11" i="19"/>
  <c r="R19" i="19"/>
  <c r="R18" i="19"/>
  <c r="R17" i="19"/>
  <c r="R16" i="19"/>
  <c r="R15" i="19"/>
  <c r="R14" i="19"/>
  <c r="R13" i="19"/>
  <c r="R12" i="19"/>
  <c r="R11" i="19"/>
  <c r="L18" i="19"/>
  <c r="L17" i="19"/>
  <c r="L16" i="19"/>
  <c r="L15" i="19"/>
  <c r="L14" i="19"/>
  <c r="L13" i="19"/>
  <c r="L12" i="19"/>
  <c r="L11" i="19"/>
  <c r="F18" i="19"/>
  <c r="F17" i="19"/>
  <c r="F16" i="19"/>
  <c r="F15" i="19"/>
  <c r="F14" i="19"/>
  <c r="F13" i="19"/>
  <c r="F12" i="19"/>
  <c r="F11" i="19"/>
  <c r="F21" i="16"/>
  <c r="F20" i="16"/>
  <c r="F19" i="16"/>
  <c r="F18" i="16"/>
  <c r="F17" i="16"/>
  <c r="F16" i="16"/>
  <c r="F15" i="16"/>
  <c r="F14" i="16"/>
  <c r="F13" i="16"/>
  <c r="F12" i="16"/>
  <c r="F11" i="16"/>
  <c r="AX17" i="15"/>
  <c r="AX16" i="15"/>
  <c r="AX15" i="15"/>
  <c r="AX14" i="15"/>
  <c r="AX13" i="15"/>
  <c r="AX12" i="15"/>
  <c r="AX11" i="15"/>
  <c r="AC13" i="15"/>
  <c r="AC12" i="15"/>
  <c r="AC11" i="15"/>
  <c r="L17" i="15" a="1"/>
  <c r="L17" i="15" s="1"/>
  <c r="L16" i="15" a="1"/>
  <c r="L16" i="15" s="1"/>
  <c r="L15" i="15" a="1"/>
  <c r="L15" i="15" s="1"/>
  <c r="F17" i="15"/>
  <c r="F16" i="15"/>
  <c r="F15" i="15"/>
  <c r="F14" i="15"/>
  <c r="F13" i="15"/>
  <c r="F12" i="15"/>
  <c r="F11" i="15"/>
  <c r="G20" i="13"/>
  <c r="G19" i="13"/>
  <c r="G18" i="13"/>
  <c r="G17" i="13"/>
  <c r="G16" i="13"/>
  <c r="G15" i="13"/>
  <c r="G14" i="13"/>
  <c r="G13" i="13"/>
  <c r="G12" i="13"/>
  <c r="G11" i="13"/>
  <c r="BM13" i="12" a="1"/>
  <c r="BM13" i="12" s="1"/>
  <c r="BM12" i="12" a="1"/>
  <c r="BM12" i="12" s="1"/>
  <c r="BM11" i="12" a="1"/>
  <c r="BM11" i="12" s="1"/>
  <c r="AF13" i="12" a="1"/>
  <c r="AF13" i="12" s="1"/>
  <c r="AF12" i="12" a="1"/>
  <c r="AF12" i="12" s="1"/>
  <c r="AD13" i="12" a="1"/>
  <c r="AD13" i="12" s="1"/>
  <c r="AL13" i="12" s="1"/>
  <c r="AD12" i="12" a="1"/>
  <c r="AD12" i="12" s="1"/>
  <c r="AL12" i="12" s="1"/>
  <c r="AC13" i="12" a="1"/>
  <c r="AC13" i="12" s="1"/>
  <c r="AC12" i="12" a="1"/>
  <c r="AC12" i="12" s="1"/>
  <c r="AC11" i="12" a="1"/>
  <c r="AC11" i="12" s="1"/>
  <c r="AB13" i="12" a="1"/>
  <c r="AB13" i="12" s="1"/>
  <c r="AB12" i="12" a="1"/>
  <c r="AB12" i="12" s="1"/>
  <c r="AB11" i="12" a="1"/>
  <c r="AB11" i="12" s="1"/>
  <c r="AA13" i="12" a="1"/>
  <c r="AA13" i="12" s="1"/>
  <c r="AA12" i="12" a="1"/>
  <c r="AA12" i="12" s="1"/>
  <c r="AA11" i="12" a="1"/>
  <c r="AA11" i="12" s="1"/>
  <c r="Z13" i="12" a="1"/>
  <c r="Z13" i="12" s="1"/>
  <c r="Z12" i="12" a="1"/>
  <c r="Z12" i="12" s="1"/>
  <c r="Z11" i="12" a="1"/>
  <c r="Z11" i="12" s="1"/>
  <c r="X13" i="12"/>
  <c r="X12" i="12"/>
  <c r="Y15" i="14" a="1"/>
  <c r="Y15" i="14" s="1"/>
  <c r="AC15" i="14" s="1"/>
  <c r="Y14" i="14" a="1"/>
  <c r="Y14" i="14" s="1"/>
  <c r="AC14" i="14" s="1"/>
  <c r="Y13" i="14" a="1"/>
  <c r="Y13" i="14" s="1"/>
  <c r="AC13" i="14" s="1"/>
  <c r="Y12" i="14" a="1"/>
  <c r="Y12" i="14" s="1"/>
  <c r="AC12" i="14" s="1"/>
  <c r="Y11" i="14" a="1"/>
  <c r="Y11" i="14" s="1"/>
  <c r="AC11" i="14" s="1"/>
  <c r="W15" i="14" a="1"/>
  <c r="W15" i="14" s="1"/>
  <c r="W14" i="14" a="1"/>
  <c r="W14" i="14" s="1"/>
  <c r="W13" i="14" a="1"/>
  <c r="W13" i="14" s="1"/>
  <c r="W12" i="14" a="1"/>
  <c r="W12" i="14" s="1"/>
  <c r="W11" i="14" a="1"/>
  <c r="W11" i="14" s="1"/>
  <c r="AH15" i="14"/>
  <c r="AG15" i="14"/>
  <c r="AF15" i="14"/>
  <c r="AE15" i="14"/>
  <c r="AD15" i="14"/>
  <c r="AB15" i="14"/>
  <c r="AA15" i="14"/>
  <c r="Z15" i="14"/>
  <c r="X15" i="14"/>
  <c r="AH14" i="14"/>
  <c r="AG14" i="14"/>
  <c r="AF14" i="14"/>
  <c r="AE14" i="14"/>
  <c r="AD14" i="14"/>
  <c r="AB14" i="14"/>
  <c r="AA14" i="14"/>
  <c r="Z14" i="14"/>
  <c r="X14" i="14"/>
  <c r="AH13" i="14"/>
  <c r="AG13" i="14"/>
  <c r="AF13" i="14"/>
  <c r="AE13" i="14"/>
  <c r="AD13" i="14"/>
  <c r="AB13" i="14"/>
  <c r="AA13" i="14"/>
  <c r="Z13" i="14"/>
  <c r="AH12" i="14"/>
  <c r="AG12" i="14"/>
  <c r="AF12" i="14"/>
  <c r="AE12" i="14"/>
  <c r="AD12" i="14"/>
  <c r="AB12" i="14"/>
  <c r="AA12" i="14"/>
  <c r="Z12" i="14"/>
  <c r="AH11" i="14"/>
  <c r="AG11" i="14"/>
  <c r="AF11" i="14"/>
  <c r="AE11" i="14"/>
  <c r="AD11" i="14"/>
  <c r="AB11" i="14"/>
  <c r="AA11" i="14"/>
  <c r="Z11" i="14"/>
  <c r="BP11" i="8" a="1"/>
  <c r="BP11" i="8" s="1"/>
  <c r="AR11" i="8" a="1"/>
  <c r="AR11" i="8" s="1"/>
  <c r="BX11" i="8"/>
  <c r="BV11" i="8"/>
  <c r="BU11" i="8"/>
  <c r="BT11" i="8"/>
  <c r="BS11" i="8"/>
  <c r="BW11" i="8" s="1"/>
  <c r="BR11" i="8"/>
  <c r="BQ11" i="8"/>
  <c r="BN11" i="8"/>
  <c r="BM11" i="8"/>
  <c r="BL11" i="8"/>
  <c r="BK11" i="8"/>
  <c r="BO11" i="8" s="1"/>
  <c r="BJ11" i="8"/>
  <c r="BI11" i="8"/>
  <c r="BH11" i="8"/>
  <c r="BF11" i="8"/>
  <c r="BE11" i="8"/>
  <c r="BD11" i="8"/>
  <c r="BC11" i="8"/>
  <c r="BG11" i="8" s="1"/>
  <c r="BB11" i="8"/>
  <c r="BA11" i="8"/>
  <c r="AZ11" i="8"/>
  <c r="AT11" i="8"/>
  <c r="AS11" i="8"/>
  <c r="AK11" i="8"/>
  <c r="AJ11" i="8"/>
  <c r="AI11" i="8"/>
  <c r="H13" i="15" l="1" a="1"/>
  <c r="H13" i="15" s="1"/>
  <c r="Y11" i="12"/>
  <c r="H12" i="15" a="1"/>
  <c r="H12" i="15" s="1"/>
  <c r="AL11" i="12"/>
  <c r="AL14" i="12"/>
  <c r="Y14" i="12"/>
  <c r="H14" i="15" a="1"/>
  <c r="H14" i="15" s="1"/>
  <c r="H17" i="15" a="1"/>
  <c r="H17" i="15" s="1"/>
  <c r="H15" i="15" a="1"/>
  <c r="H15" i="15" s="1"/>
  <c r="H16" i="15" a="1"/>
  <c r="H16" i="15" s="1"/>
  <c r="H11" i="15" a="1"/>
  <c r="H11" i="15" s="1"/>
  <c r="Y13" i="12"/>
  <c r="Y12" i="12"/>
  <c r="B4" i="36" l="1"/>
  <c r="B8" i="36" l="1"/>
  <c r="P21" i="20" l="1"/>
  <c r="P22" i="20"/>
  <c r="P23" i="20"/>
  <c r="P24" i="20"/>
  <c r="P25" i="20"/>
  <c r="P26" i="20"/>
  <c r="P27" i="20"/>
  <c r="P28" i="20"/>
  <c r="P29" i="20"/>
  <c r="P30" i="20"/>
  <c r="P31" i="20"/>
  <c r="P32" i="20"/>
  <c r="P33" i="20"/>
  <c r="P34" i="20"/>
  <c r="P35" i="20"/>
  <c r="P36" i="20"/>
  <c r="P37" i="20"/>
  <c r="P38" i="20"/>
  <c r="P39" i="20"/>
  <c r="P40" i="20"/>
  <c r="P41" i="20"/>
  <c r="P42" i="20"/>
  <c r="P43" i="20"/>
  <c r="P44" i="20"/>
  <c r="P45" i="20"/>
  <c r="P46" i="20"/>
  <c r="P47" i="20"/>
  <c r="P48" i="20"/>
  <c r="B24" i="36" l="1"/>
  <c r="B21" i="36"/>
  <c r="B18" i="36"/>
  <c r="B13" i="36"/>
  <c r="B11" i="36"/>
  <c r="A9" i="15" l="1"/>
  <c r="AN11" i="8" l="1"/>
  <c r="AW11" i="8"/>
  <c r="A7" i="15" l="1"/>
  <c r="AO11" i="8" l="1"/>
  <c r="AQ11" i="8" s="1"/>
  <c r="AX11" i="8"/>
  <c r="AP11" i="8"/>
  <c r="AL11" i="8"/>
  <c r="AU11" i="8"/>
  <c r="AV11" i="8"/>
  <c r="AM11" i="8"/>
  <c r="AY11" i="8" l="1"/>
  <c r="P16" i="20"/>
  <c r="P17" i="20"/>
  <c r="P18" i="20"/>
  <c r="P19" i="20"/>
  <c r="P20" i="20"/>
  <c r="Y18" i="19"/>
  <c r="Y19" i="19"/>
  <c r="Y20" i="19"/>
  <c r="Y21" i="19"/>
  <c r="R20" i="19"/>
  <c r="R21" i="19"/>
  <c r="V12" i="14" l="1" a="1"/>
  <c r="V12" i="14" s="1"/>
  <c r="U13" i="14" a="1"/>
  <c r="U13" i="14" s="1"/>
  <c r="U11" i="14" a="1"/>
  <c r="U11" i="14" s="1"/>
  <c r="V11" i="14" a="1"/>
  <c r="V11" i="14" s="1"/>
  <c r="V15" i="14" a="1"/>
  <c r="V15" i="14" s="1"/>
  <c r="V13" i="14" a="1"/>
  <c r="V13" i="14" s="1"/>
  <c r="U14" i="14" a="1"/>
  <c r="U14" i="14" s="1"/>
  <c r="U12" i="14" a="1"/>
  <c r="U12" i="14" s="1"/>
  <c r="V14" i="14" a="1"/>
  <c r="V14" i="14" s="1"/>
  <c r="U15" i="14" a="1"/>
  <c r="U15" i="14" s="1"/>
  <c r="L12" i="15" a="1"/>
  <c r="L12" i="15" s="1"/>
  <c r="L14" i="15" a="1"/>
  <c r="L14" i="15" s="1"/>
  <c r="L13" i="15" a="1"/>
  <c r="L13" i="15" s="1"/>
  <c r="L11" i="15" a="1"/>
  <c r="L11" i="15" s="1"/>
  <c r="A8" i="15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<sst xmlns="http://schemas.openxmlformats.org/spreadsheetml/2006/main" count="1883" uniqueCount="1210">
  <si>
    <t>펀드명</t>
  </si>
  <si>
    <t>관리보수제안</t>
  </si>
  <si>
    <t>수시납</t>
  </si>
  <si>
    <t>출자자유형</t>
  </si>
  <si>
    <t>출자자명</t>
  </si>
  <si>
    <t>비고</t>
  </si>
  <si>
    <t>미정</t>
  </si>
  <si>
    <t>운용사</t>
  </si>
  <si>
    <t>기본정보</t>
    <phoneticPr fontId="6" type="noConversion"/>
  </si>
  <si>
    <t>업력</t>
    <phoneticPr fontId="6" type="noConversion"/>
  </si>
  <si>
    <t>주소</t>
    <phoneticPr fontId="6" type="noConversion"/>
  </si>
  <si>
    <t>인원</t>
    <phoneticPr fontId="6" type="noConversion"/>
  </si>
  <si>
    <t>담당자</t>
    <phoneticPr fontId="6" type="noConversion"/>
  </si>
  <si>
    <t>청산완료 펀드</t>
    <phoneticPr fontId="6" type="noConversion"/>
  </si>
  <si>
    <t>운용(결성)예정/운용중/청산중 펀드</t>
    <phoneticPr fontId="6" type="noConversion"/>
  </si>
  <si>
    <t>대표자명</t>
  </si>
  <si>
    <t>설립일</t>
  </si>
  <si>
    <t>우편번호</t>
  </si>
  <si>
    <t>주소</t>
  </si>
  <si>
    <t>주소상세</t>
  </si>
  <si>
    <t>성명</t>
    <phoneticPr fontId="6" type="noConversion"/>
  </si>
  <si>
    <t>부서</t>
    <phoneticPr fontId="6" type="noConversion"/>
  </si>
  <si>
    <t>전화</t>
    <phoneticPr fontId="6" type="noConversion"/>
  </si>
  <si>
    <t>펀드수</t>
  </si>
  <si>
    <t>납입총액</t>
    <phoneticPr fontId="6" type="noConversion"/>
  </si>
  <si>
    <t>투자총액</t>
    <phoneticPr fontId="6" type="noConversion"/>
  </si>
  <si>
    <t>회수총액</t>
  </si>
  <si>
    <t>출자자앞
분배총액</t>
    <phoneticPr fontId="6" type="noConversion"/>
  </si>
  <si>
    <t>납입총액
가중평균
펀드
수익률
(IRR)</t>
    <phoneticPr fontId="6" type="noConversion"/>
  </si>
  <si>
    <t>펀드수</t>
    <phoneticPr fontId="6" type="noConversion"/>
  </si>
  <si>
    <t>약정총액</t>
  </si>
  <si>
    <t>회수총액</t>
    <phoneticPr fontId="6" type="noConversion"/>
  </si>
  <si>
    <t>펀드
순자산</t>
    <phoneticPr fontId="6" type="noConversion"/>
  </si>
  <si>
    <t>투자건수</t>
    <phoneticPr fontId="6" type="noConversion"/>
  </si>
  <si>
    <t>투자건수
(회수료)</t>
    <phoneticPr fontId="6" type="noConversion"/>
  </si>
  <si>
    <t>미회수
투자자산
가치총액</t>
    <phoneticPr fontId="6" type="noConversion"/>
  </si>
  <si>
    <t>투자금액
가중평균
수익율</t>
    <phoneticPr fontId="6" type="noConversion"/>
  </si>
  <si>
    <t>투자금액
가중수익율</t>
    <phoneticPr fontId="6" type="noConversion"/>
  </si>
  <si>
    <t>투자금액
가중평균
수익율
(회수료)</t>
    <phoneticPr fontId="6" type="noConversion"/>
  </si>
  <si>
    <t>(가)결산일자</t>
    <phoneticPr fontId="6" type="noConversion"/>
  </si>
  <si>
    <t>총자산</t>
    <phoneticPr fontId="6" type="noConversion"/>
  </si>
  <si>
    <t>유동자산</t>
  </si>
  <si>
    <t>총부채</t>
    <phoneticPr fontId="6" type="noConversion"/>
  </si>
  <si>
    <t>유동부채</t>
    <phoneticPr fontId="6" type="noConversion"/>
  </si>
  <si>
    <t>자기자본</t>
    <phoneticPr fontId="6" type="noConversion"/>
  </si>
  <si>
    <t>자본금</t>
    <phoneticPr fontId="6" type="noConversion"/>
  </si>
  <si>
    <t>영업수익</t>
    <phoneticPr fontId="6" type="noConversion"/>
  </si>
  <si>
    <t>영업비용</t>
  </si>
  <si>
    <t>당기순이익</t>
  </si>
  <si>
    <t>유동비율</t>
  </si>
  <si>
    <t>부채비율</t>
  </si>
  <si>
    <t>자본충실률</t>
    <phoneticPr fontId="6" type="noConversion"/>
  </si>
  <si>
    <t>영업수지율</t>
  </si>
  <si>
    <t>자기자본순이익률</t>
    <phoneticPr fontId="6" type="noConversion"/>
  </si>
  <si>
    <t>미회수투자자산</t>
    <phoneticPr fontId="6" type="noConversion"/>
  </si>
  <si>
    <t>성과보수</t>
    <phoneticPr fontId="6" type="noConversion"/>
  </si>
  <si>
    <t>청산료</t>
  </si>
  <si>
    <t>블라인드펀드</t>
  </si>
  <si>
    <t>국내설립법인</t>
  </si>
  <si>
    <t>보통주</t>
  </si>
  <si>
    <t>펀드
상태</t>
    <phoneticPr fontId="6" type="noConversion"/>
  </si>
  <si>
    <t>투자기업의
주된
법인유형</t>
    <phoneticPr fontId="6" type="noConversion"/>
  </si>
  <si>
    <t>납입
총액</t>
    <phoneticPr fontId="6" type="noConversion"/>
  </si>
  <si>
    <t>투자기간
종료(예정)일</t>
    <phoneticPr fontId="6" type="noConversion"/>
  </si>
  <si>
    <t>기간(연)</t>
    <phoneticPr fontId="6" type="noConversion"/>
  </si>
  <si>
    <t>IRR</t>
    <phoneticPr fontId="6" type="noConversion"/>
  </si>
  <si>
    <t>회수
총액</t>
    <phoneticPr fontId="6" type="noConversion"/>
  </si>
  <si>
    <t>가치
총액</t>
    <phoneticPr fontId="6" type="noConversion"/>
  </si>
  <si>
    <t>성과보수지급총액</t>
    <phoneticPr fontId="6" type="noConversion"/>
  </si>
  <si>
    <t>관리보수
지급총액</t>
    <phoneticPr fontId="6" type="noConversion"/>
  </si>
  <si>
    <t>종료일</t>
    <phoneticPr fontId="5" type="noConversion"/>
  </si>
  <si>
    <t>제안사명</t>
    <phoneticPr fontId="5" type="noConversion"/>
  </si>
  <si>
    <t>약정액</t>
    <phoneticPr fontId="6" type="noConversion"/>
  </si>
  <si>
    <t>우선손실
충당액</t>
    <phoneticPr fontId="6" type="noConversion"/>
  </si>
  <si>
    <t>운용사명</t>
    <phoneticPr fontId="5" type="noConversion"/>
  </si>
  <si>
    <t>출자자명</t>
    <phoneticPr fontId="5" type="noConversion"/>
  </si>
  <si>
    <t>약정액</t>
    <phoneticPr fontId="5" type="noConversion"/>
  </si>
  <si>
    <t>펀드유형</t>
    <phoneticPr fontId="6" type="noConversion"/>
  </si>
  <si>
    <t>휴대전화
번호</t>
    <phoneticPr fontId="6" type="noConversion"/>
  </si>
  <si>
    <t>미회수
투자자산
투자원금
총액</t>
    <phoneticPr fontId="6" type="noConversion"/>
  </si>
  <si>
    <t>회수투자자산</t>
    <phoneticPr fontId="6" type="noConversion"/>
  </si>
  <si>
    <t>기타사항</t>
    <phoneticPr fontId="6" type="noConversion"/>
  </si>
  <si>
    <t>피투자기업
법인유형</t>
    <phoneticPr fontId="6" type="noConversion"/>
  </si>
  <si>
    <t>회수구분</t>
    <phoneticPr fontId="6" type="noConversion"/>
  </si>
  <si>
    <t>투자
수익율
(IRR)</t>
    <phoneticPr fontId="6" type="noConversion"/>
  </si>
  <si>
    <t>동반투자자</t>
    <phoneticPr fontId="6" type="noConversion"/>
  </si>
  <si>
    <t>최종회수일</t>
    <phoneticPr fontId="6" type="noConversion"/>
  </si>
  <si>
    <t>투자원금</t>
    <phoneticPr fontId="6" type="noConversion"/>
  </si>
  <si>
    <t>회수방법</t>
    <phoneticPr fontId="6" type="noConversion"/>
  </si>
  <si>
    <t>감액
여부</t>
    <phoneticPr fontId="6" type="noConversion"/>
  </si>
  <si>
    <t>가치</t>
    <phoneticPr fontId="6" type="noConversion"/>
  </si>
  <si>
    <t>현재
담당자
성명</t>
    <phoneticPr fontId="6" type="noConversion"/>
  </si>
  <si>
    <t>발굴및 
투자검토</t>
  </si>
  <si>
    <t>사후
관리</t>
  </si>
  <si>
    <t>회수</t>
  </si>
  <si>
    <t>PE펀드계정</t>
  </si>
  <si>
    <t>기타</t>
    <phoneticPr fontId="6" type="noConversion"/>
  </si>
  <si>
    <t>코스닥</t>
  </si>
  <si>
    <t>해외출자법인</t>
  </si>
  <si>
    <t>CB</t>
  </si>
  <si>
    <t>NO</t>
  </si>
  <si>
    <t>부실발생기준에 의거한 회계상
감액내역</t>
    <phoneticPr fontId="6" type="noConversion"/>
  </si>
  <si>
    <t>참여자정보</t>
    <phoneticPr fontId="6" type="noConversion"/>
  </si>
  <si>
    <t>피투자기업명</t>
    <phoneticPr fontId="6" type="noConversion"/>
  </si>
  <si>
    <t>피투자기업
주요산업분야</t>
    <phoneticPr fontId="6" type="noConversion"/>
  </si>
  <si>
    <t>투자일</t>
    <phoneticPr fontId="6" type="noConversion"/>
  </si>
  <si>
    <t>투자금액</t>
    <phoneticPr fontId="6" type="noConversion"/>
  </si>
  <si>
    <t>투자기간</t>
    <phoneticPr fontId="6" type="noConversion"/>
  </si>
  <si>
    <t>감액
금액</t>
    <phoneticPr fontId="6" type="noConversion"/>
  </si>
  <si>
    <t>대표펀드매니저</t>
  </si>
  <si>
    <t>핵심운용인력</t>
  </si>
  <si>
    <t>주민등록번호상 앞6자리</t>
    <phoneticPr fontId="6" type="noConversion"/>
  </si>
  <si>
    <t>펀드명</t>
    <phoneticPr fontId="6" type="noConversion"/>
  </si>
  <si>
    <t>YES</t>
  </si>
  <si>
    <t>회수료</t>
  </si>
  <si>
    <t>장외매각</t>
  </si>
  <si>
    <t>외국법인</t>
  </si>
  <si>
    <t>투자
계정
구분</t>
  </si>
  <si>
    <t>기타</t>
  </si>
  <si>
    <t>일반운용인력</t>
  </si>
  <si>
    <t>학력사항</t>
    <phoneticPr fontId="6" type="noConversion"/>
  </si>
  <si>
    <t>졸업일/수료일</t>
    <phoneticPr fontId="6" type="noConversion"/>
  </si>
  <si>
    <t>졸업/수료 학교명</t>
    <phoneticPr fontId="6" type="noConversion"/>
  </si>
  <si>
    <t>학과(전공)명</t>
  </si>
  <si>
    <t>학위명</t>
  </si>
  <si>
    <t>취득국명</t>
  </si>
  <si>
    <t>납입</t>
  </si>
  <si>
    <t>현금분배</t>
  </si>
  <si>
    <t>성과보수</t>
  </si>
  <si>
    <t>가상분배</t>
  </si>
  <si>
    <t>제안서 작성 기준일</t>
  </si>
  <si>
    <t>※ M&amp;A 또는 회사분할 등이 있었던 경우 변경전의 펀드운용업무시작일을 기재</t>
  </si>
  <si>
    <t>펀드운용</t>
  </si>
  <si>
    <t>펀드결성(예정)일</t>
  </si>
  <si>
    <t>펀드해산(예정)일</t>
  </si>
  <si>
    <t>투자대상이 확정되지 않은 펀드</t>
  </si>
  <si>
    <t>프로젝트펀드</t>
  </si>
  <si>
    <t>투자대상이 확정되어 있는 펀드</t>
  </si>
  <si>
    <t>결성예정</t>
  </si>
  <si>
    <t>운용예정</t>
  </si>
  <si>
    <t>운용중</t>
  </si>
  <si>
    <t>청산중</t>
  </si>
  <si>
    <t>해산 후 청산절차를 진행중인 경우</t>
  </si>
  <si>
    <t>청산 절차를 완료한 경우</t>
  </si>
  <si>
    <t>펀드 순자산</t>
  </si>
  <si>
    <t>ⅰ) 제안서 작성 기준일 현재 제안사에 재직중이면서</t>
  </si>
  <si>
    <t>출자자가 납입한 출자금</t>
  </si>
  <si>
    <t>현물분배</t>
  </si>
  <si>
    <t>펀드 운용중 또는 청산시 운용사에게 지급한 성과보수</t>
  </si>
  <si>
    <t>구분</t>
    <phoneticPr fontId="6" type="noConversion"/>
  </si>
  <si>
    <t>목록값</t>
    <phoneticPr fontId="6" type="noConversion"/>
  </si>
  <si>
    <t>BW</t>
  </si>
  <si>
    <t>대여금</t>
  </si>
  <si>
    <t>운용사유형</t>
  </si>
  <si>
    <t>신기술사업금융회사</t>
  </si>
  <si>
    <t>자산운용사</t>
  </si>
  <si>
    <t>은행</t>
  </si>
  <si>
    <t>증권사</t>
  </si>
  <si>
    <t>독립 PEF 운용사</t>
  </si>
  <si>
    <t>펀드상태</t>
  </si>
  <si>
    <t>동반투자자유형</t>
  </si>
  <si>
    <t>타운용사 펀드</t>
  </si>
  <si>
    <t>리스크관리 기준 보유 유무</t>
    <phoneticPr fontId="1" type="noConversion"/>
  </si>
  <si>
    <t>리스크관리전담조직 유무</t>
    <phoneticPr fontId="1" type="noConversion"/>
  </si>
  <si>
    <t>규정상
성과보수
최대지급
비율</t>
    <phoneticPr fontId="1" type="noConversion"/>
  </si>
  <si>
    <t>제안사 내규 현황</t>
    <phoneticPr fontId="1" type="noConversion"/>
  </si>
  <si>
    <t>투자유형</t>
    <phoneticPr fontId="6" type="noConversion"/>
  </si>
  <si>
    <t>시장성
유무</t>
    <phoneticPr fontId="6" type="noConversion"/>
  </si>
  <si>
    <t>내부통제
전담조식
유무</t>
    <phoneticPr fontId="1" type="noConversion"/>
  </si>
  <si>
    <t>기타메자닌증권</t>
  </si>
  <si>
    <t>관리인력</t>
  </si>
  <si>
    <t>VC펀드계정</t>
  </si>
  <si>
    <t>장외매각(M&amp;A)</t>
  </si>
  <si>
    <t>대표이사/참여인력</t>
    <phoneticPr fontId="6" type="noConversion"/>
  </si>
  <si>
    <t>Ⅰ. 열제목별 목록값</t>
    <phoneticPr fontId="6" type="noConversion"/>
  </si>
  <si>
    <t>PE펀드계정 투자</t>
    <phoneticPr fontId="6" type="noConversion"/>
  </si>
  <si>
    <t>VC펀드계정 투자</t>
    <phoneticPr fontId="6" type="noConversion"/>
  </si>
  <si>
    <t>비고</t>
    <phoneticPr fontId="6" type="noConversion"/>
  </si>
  <si>
    <t>부분회수</t>
  </si>
  <si>
    <t>미회수</t>
  </si>
  <si>
    <t>설립</t>
  </si>
  <si>
    <t>유출</t>
  </si>
  <si>
    <t>유입</t>
  </si>
  <si>
    <t>청산시 또는 제안서기준일</t>
  </si>
  <si>
    <t>펀드법적유형</t>
    <phoneticPr fontId="1" type="noConversion"/>
  </si>
  <si>
    <t>거래구분</t>
    <phoneticPr fontId="6" type="noConversion"/>
  </si>
  <si>
    <t>거래일자</t>
    <phoneticPr fontId="6" type="noConversion"/>
  </si>
  <si>
    <t>이름</t>
    <phoneticPr fontId="6" type="noConversion"/>
  </si>
  <si>
    <t>PE펀드운용</t>
  </si>
  <si>
    <t>VC펀드운용</t>
  </si>
  <si>
    <t>펀드구분</t>
    <phoneticPr fontId="1" type="noConversion"/>
  </si>
  <si>
    <t>3) 청산시 또는 제안서작성기준일 현재 기재대상핵심인력 전원을 기재</t>
  </si>
  <si>
    <t xml:space="preserve">    - 기존 기재대상핵심인력 2인을 동시에 변경하는 경우 : </t>
  </si>
  <si>
    <t xml:space="preserve">    - 기존 기재대상핵심인력의 변경 없이 1인을 추가 선임하는 경우 : "유입"으로 기재</t>
  </si>
  <si>
    <t xml:space="preserve">    - 변경선임없이 기존 기재대상핵심인력 1인이 퇴사하는 경우 : "유출"로 기재</t>
  </si>
  <si>
    <t xml:space="preserve">    - 공석의 기재대상핵심인력 1인을 선임하는 경우 : "유입"으로 기재</t>
  </si>
  <si>
    <t xml:space="preserve">    - 일반기재대상핵심인력을 대표펀드매니저로 변경하는 경우 : "기타"로 기재하며, 기타로 분류한 사유를 비고에 적시</t>
  </si>
  <si>
    <t xml:space="preserve">    - 기재대상핵심인력 1인이 퇴사하고 2인을 추가로 선임하는 경우 : 각각 "유출", "유입" 총 3개 행으로 기재</t>
  </si>
  <si>
    <t>금융투자기관</t>
  </si>
  <si>
    <t>기타 주식등 투자펀드계정</t>
  </si>
  <si>
    <t>기타 주식등 투자펀드 계정</t>
    <phoneticPr fontId="6" type="noConversion"/>
  </si>
  <si>
    <t>PE펀드계정투자</t>
  </si>
  <si>
    <t>PE고유계정투자</t>
  </si>
  <si>
    <t>비투자업무</t>
  </si>
  <si>
    <t>대표이사</t>
  </si>
  <si>
    <t>VC고유계정투자</t>
  </si>
  <si>
    <t>기타 투자</t>
  </si>
  <si>
    <t>제안사 펀드</t>
  </si>
  <si>
    <t>대표이사/참여인력</t>
    <phoneticPr fontId="6" type="noConversion"/>
  </si>
  <si>
    <t>성명</t>
    <phoneticPr fontId="6" type="noConversion"/>
  </si>
  <si>
    <t>주민등록번호상 앞6자리</t>
    <phoneticPr fontId="6" type="noConversion"/>
  </si>
  <si>
    <t>재직회사
유형</t>
    <phoneticPr fontId="6" type="noConversion"/>
  </si>
  <si>
    <t>재직회사명</t>
    <phoneticPr fontId="6" type="noConversion"/>
  </si>
  <si>
    <t>시작일</t>
    <phoneticPr fontId="1" type="noConversion"/>
  </si>
  <si>
    <t>종료일</t>
    <phoneticPr fontId="1" type="noConversion"/>
  </si>
  <si>
    <t>기간(년수)</t>
    <phoneticPr fontId="1" type="noConversion"/>
  </si>
  <si>
    <t>재직회사</t>
    <phoneticPr fontId="6" type="noConversion"/>
  </si>
  <si>
    <t>회사 재직기간</t>
    <phoneticPr fontId="1" type="noConversion"/>
  </si>
  <si>
    <t>재직부서 및 담당업무</t>
    <phoneticPr fontId="1" type="noConversion"/>
  </si>
  <si>
    <t>부서 재직기간</t>
    <phoneticPr fontId="1" type="noConversion"/>
  </si>
  <si>
    <t>업무상세내역</t>
    <phoneticPr fontId="1" type="noConversion"/>
  </si>
  <si>
    <t>업무수행기간</t>
    <phoneticPr fontId="1" type="noConversion"/>
  </si>
  <si>
    <t>재직시 소속부서명</t>
    <phoneticPr fontId="6" type="noConversion"/>
  </si>
  <si>
    <t>재직시 직위</t>
    <phoneticPr fontId="6" type="noConversion"/>
  </si>
  <si>
    <t>재직시 담당업무(자세히 기재)</t>
    <phoneticPr fontId="6" type="noConversion"/>
  </si>
  <si>
    <t>투자업무
수행여부</t>
    <phoneticPr fontId="1" type="noConversion"/>
  </si>
  <si>
    <t>제안펀드 신청분야 관련여부</t>
    <phoneticPr fontId="1" type="noConversion"/>
  </si>
  <si>
    <t>제안펀드 신청분야
관련성 상세서술</t>
    <phoneticPr fontId="1" type="noConversion"/>
  </si>
  <si>
    <t>주요업무
수행내역</t>
    <phoneticPr fontId="6" type="noConversion"/>
  </si>
  <si>
    <t>참여인력구분</t>
    <phoneticPr fontId="6" type="noConversion"/>
  </si>
  <si>
    <t>투자유형</t>
    <phoneticPr fontId="1" type="noConversion"/>
  </si>
  <si>
    <t>목적 달성을 위해 판단하고 있는 투자기간의 종료(예정)일</t>
  </si>
  <si>
    <t>펀드
사업자번호(고유번호)</t>
    <phoneticPr fontId="6" type="noConversion"/>
  </si>
  <si>
    <t>[(미회수투자자산 가치총액) + (예금 등 투자자산 이외 자산총액) - (미지급 등 부채총액)]</t>
  </si>
  <si>
    <t>※  [2.5 제안사 펀드현황] ·  [4.2 핵심운용인력 변경이력] 작성관련 정의</t>
  </si>
  <si>
    <t>회수투자자산</t>
    <phoneticPr fontId="6" type="noConversion"/>
  </si>
  <si>
    <t>부실발생기준에 의거한 회계상
감액내역</t>
    <phoneticPr fontId="6" type="noConversion"/>
  </si>
  <si>
    <t>미회수투자자산</t>
    <phoneticPr fontId="6" type="noConversion"/>
  </si>
  <si>
    <t>기타사항</t>
    <phoneticPr fontId="6" type="noConversion"/>
  </si>
  <si>
    <t>투자원금</t>
    <phoneticPr fontId="6" type="noConversion"/>
  </si>
  <si>
    <t>가치산출근거</t>
    <phoneticPr fontId="6" type="noConversion"/>
  </si>
  <si>
    <t>펀드명칭</t>
    <phoneticPr fontId="6" type="noConversion"/>
  </si>
  <si>
    <t>펀드개요</t>
    <phoneticPr fontId="6" type="noConversion"/>
  </si>
  <si>
    <t>펀드규모</t>
    <phoneticPr fontId="6" type="noConversion"/>
  </si>
  <si>
    <t>펀드 존속기간</t>
    <phoneticPr fontId="6" type="noConversion"/>
  </si>
  <si>
    <t>보수</t>
    <phoneticPr fontId="6" type="noConversion"/>
  </si>
  <si>
    <t>펀드수익율</t>
    <phoneticPr fontId="6" type="noConversion"/>
  </si>
  <si>
    <t>투자 및 회수</t>
    <phoneticPr fontId="6" type="noConversion"/>
  </si>
  <si>
    <t>미회수투자자산</t>
    <phoneticPr fontId="6" type="noConversion"/>
  </si>
  <si>
    <t>분배 및 비용</t>
    <phoneticPr fontId="6" type="noConversion"/>
  </si>
  <si>
    <t>예금 등
투자자산
이외 
자산총액</t>
    <phoneticPr fontId="6" type="noConversion"/>
  </si>
  <si>
    <t>미지급등
부채총액</t>
    <phoneticPr fontId="6" type="noConversion"/>
  </si>
  <si>
    <t>펀드
 순자산</t>
    <phoneticPr fontId="6" type="noConversion"/>
  </si>
  <si>
    <t>추가투자
예상금액</t>
    <phoneticPr fontId="6" type="noConversion"/>
  </si>
  <si>
    <t>핵심운용인력1 (최초규약상)</t>
    <phoneticPr fontId="6" type="noConversion"/>
  </si>
  <si>
    <t>핵심운용인력2 (최초규약상)</t>
    <phoneticPr fontId="6" type="noConversion"/>
  </si>
  <si>
    <t>핵심운용인력3 (최초규약상)</t>
    <phoneticPr fontId="6" type="noConversion"/>
  </si>
  <si>
    <t>최초규약상 핵심 운용인력 수</t>
    <phoneticPr fontId="6" type="noConversion"/>
  </si>
  <si>
    <t>핵심운용인력1(청산시 or 작성기준일 상)</t>
    <phoneticPr fontId="6" type="noConversion"/>
  </si>
  <si>
    <t>핵심운용인력2(청산시 or 작성기준일 상)</t>
    <phoneticPr fontId="6" type="noConversion"/>
  </si>
  <si>
    <t>핵심운용인력3(청산시 or 작성기준일 상)</t>
    <phoneticPr fontId="6" type="noConversion"/>
  </si>
  <si>
    <t>핵심인력변경횟수</t>
    <phoneticPr fontId="6" type="noConversion"/>
  </si>
  <si>
    <t>운용사수</t>
    <phoneticPr fontId="6" type="noConversion"/>
  </si>
  <si>
    <t>제안사출자</t>
    <phoneticPr fontId="5" type="noConversion"/>
  </si>
  <si>
    <t>공동운용사1출자</t>
    <phoneticPr fontId="5" type="noConversion"/>
  </si>
  <si>
    <t>공동운용사2출자</t>
    <phoneticPr fontId="5" type="noConversion"/>
  </si>
  <si>
    <t>투자자1 출자</t>
    <phoneticPr fontId="5" type="noConversion"/>
  </si>
  <si>
    <t>투자자2 출자</t>
    <phoneticPr fontId="5" type="noConversion"/>
  </si>
  <si>
    <t>투자자3 출자</t>
    <phoneticPr fontId="5" type="noConversion"/>
  </si>
  <si>
    <t>펀드법적유형</t>
    <phoneticPr fontId="6" type="noConversion"/>
  </si>
  <si>
    <t>주목적투자분야</t>
    <phoneticPr fontId="6" type="noConversion"/>
  </si>
  <si>
    <t>주된
투자유형</t>
    <phoneticPr fontId="6" type="noConversion"/>
  </si>
  <si>
    <t>약정
총액</t>
    <phoneticPr fontId="6" type="noConversion"/>
  </si>
  <si>
    <t>결성(예정)일</t>
    <phoneticPr fontId="6" type="noConversion"/>
  </si>
  <si>
    <t>기준
수익률</t>
    <phoneticPr fontId="6" type="noConversion"/>
  </si>
  <si>
    <t>관리보수</t>
    <phoneticPr fontId="6" type="noConversion"/>
  </si>
  <si>
    <t>Multiple</t>
    <phoneticPr fontId="6" type="noConversion"/>
  </si>
  <si>
    <t>투자
총액</t>
    <phoneticPr fontId="6" type="noConversion"/>
  </si>
  <si>
    <t>투자
원금
총액</t>
    <phoneticPr fontId="6" type="noConversion"/>
  </si>
  <si>
    <t>출자자앞
분배총액</t>
    <phoneticPr fontId="6" type="noConversion"/>
  </si>
  <si>
    <t>성과보수
운용인력
분배총액</t>
    <phoneticPr fontId="6" type="noConversion"/>
  </si>
  <si>
    <t>비용
지급총액</t>
    <phoneticPr fontId="6" type="noConversion"/>
  </si>
  <si>
    <t>성명</t>
    <phoneticPr fontId="5" type="noConversion"/>
  </si>
  <si>
    <t>시작일</t>
    <phoneticPr fontId="5" type="noConversion"/>
  </si>
  <si>
    <t>재직여부</t>
    <phoneticPr fontId="5" type="noConversion"/>
  </si>
  <si>
    <t>약정액</t>
    <phoneticPr fontId="6" type="noConversion"/>
  </si>
  <si>
    <t>운용사명</t>
    <phoneticPr fontId="5" type="noConversion"/>
  </si>
  <si>
    <t>우선손실
충당액</t>
    <phoneticPr fontId="6" type="noConversion"/>
  </si>
  <si>
    <t>제안사 대표이사</t>
    <phoneticPr fontId="1" type="noConversion"/>
  </si>
  <si>
    <t>대표이사 재직기간</t>
    <phoneticPr fontId="1" type="noConversion"/>
  </si>
  <si>
    <t>비고</t>
    <phoneticPr fontId="1" type="noConversion"/>
  </si>
  <si>
    <t>구분</t>
    <phoneticPr fontId="1" type="noConversion"/>
  </si>
  <si>
    <t>이름</t>
    <phoneticPr fontId="1" type="noConversion"/>
  </si>
  <si>
    <t>시작일</t>
    <phoneticPr fontId="1" type="noConversion"/>
  </si>
  <si>
    <t>종료일</t>
    <phoneticPr fontId="1" type="noConversion"/>
  </si>
  <si>
    <t>기간(년수)</t>
    <phoneticPr fontId="1" type="noConversion"/>
  </si>
  <si>
    <t>주주명</t>
    <phoneticPr fontId="6" type="noConversion"/>
  </si>
  <si>
    <t>보유주식수</t>
    <phoneticPr fontId="1" type="noConversion"/>
  </si>
  <si>
    <t>지분율</t>
    <phoneticPr fontId="6" type="noConversion"/>
  </si>
  <si>
    <t>최대주주와의 관계</t>
    <phoneticPr fontId="6" type="noConversion"/>
  </si>
  <si>
    <t>핵심운용인력 여부</t>
    <phoneticPr fontId="1" type="noConversion"/>
  </si>
  <si>
    <t>비고</t>
    <phoneticPr fontId="6" type="noConversion"/>
  </si>
  <si>
    <t>제안사명</t>
    <phoneticPr fontId="6" type="noConversion"/>
  </si>
  <si>
    <t>법인
등록번호</t>
    <phoneticPr fontId="1" type="noConversion"/>
  </si>
  <si>
    <t>사업자
등록번호</t>
    <phoneticPr fontId="1" type="noConversion"/>
  </si>
  <si>
    <t>제안사유형</t>
    <phoneticPr fontId="6" type="noConversion"/>
  </si>
  <si>
    <t>총발행주식수</t>
    <phoneticPr fontId="1" type="noConversion"/>
  </si>
  <si>
    <t>펀드운용
업무
시작일</t>
    <phoneticPr fontId="6" type="noConversion"/>
  </si>
  <si>
    <t>전체
인원수</t>
    <phoneticPr fontId="6" type="noConversion"/>
  </si>
  <si>
    <t>펀드운용
담당
인력수</t>
    <phoneticPr fontId="6" type="noConversion"/>
  </si>
  <si>
    <t>자본계정
투자
담당인력수</t>
    <phoneticPr fontId="6" type="noConversion"/>
  </si>
  <si>
    <t>내부통제
기준 보유
유무</t>
    <phoneticPr fontId="1" type="noConversion"/>
  </si>
  <si>
    <t>운용인력앞성과보수
지급규정
보유 유무</t>
    <phoneticPr fontId="1" type="noConversion"/>
  </si>
  <si>
    <t>성명</t>
    <phoneticPr fontId="6" type="noConversion"/>
  </si>
  <si>
    <t>직위</t>
    <phoneticPr fontId="6" type="noConversion"/>
  </si>
  <si>
    <t>팩스</t>
    <phoneticPr fontId="6" type="noConversion"/>
  </si>
  <si>
    <t>Email</t>
    <phoneticPr fontId="6" type="noConversion"/>
  </si>
  <si>
    <t>약정총액</t>
    <phoneticPr fontId="6" type="noConversion"/>
  </si>
  <si>
    <t>투자총액</t>
    <phoneticPr fontId="6" type="noConversion"/>
  </si>
  <si>
    <t>성과보수
지급총액</t>
    <phoneticPr fontId="6" type="noConversion"/>
  </si>
  <si>
    <t>펀드
수익율
(Multiple)</t>
    <phoneticPr fontId="6" type="noConversion"/>
  </si>
  <si>
    <t>납입총액</t>
    <phoneticPr fontId="6" type="noConversion"/>
  </si>
  <si>
    <t>회수총액</t>
    <phoneticPr fontId="6" type="noConversion"/>
  </si>
  <si>
    <t>투자건수
(회수료)</t>
    <phoneticPr fontId="6" type="noConversion"/>
  </si>
  <si>
    <t>미회수
투자자산
가치총액</t>
    <phoneticPr fontId="6" type="noConversion"/>
  </si>
  <si>
    <t>투자금액
가중평균
수익율
(회수료)</t>
    <phoneticPr fontId="6" type="noConversion"/>
  </si>
  <si>
    <t>대표이사/참여인력</t>
    <phoneticPr fontId="6" type="noConversion"/>
  </si>
  <si>
    <t>제재</t>
    <phoneticPr fontId="6" type="noConversion"/>
  </si>
  <si>
    <t>투자관련
경력
(년수)</t>
    <phoneticPr fontId="6" type="noConversion"/>
  </si>
  <si>
    <t>산업경력
(년수)</t>
    <phoneticPr fontId="1" type="noConversion"/>
  </si>
  <si>
    <t>투자 및 회수실적</t>
    <phoneticPr fontId="6" type="noConversion"/>
  </si>
  <si>
    <t>현재 관리중인 투자</t>
    <phoneticPr fontId="5" type="noConversion"/>
  </si>
  <si>
    <t>성명</t>
    <phoneticPr fontId="6" type="noConversion"/>
  </si>
  <si>
    <t>주민등록번호상 앞6자리</t>
    <phoneticPr fontId="6" type="noConversion"/>
  </si>
  <si>
    <t>국적</t>
    <phoneticPr fontId="6" type="noConversion"/>
  </si>
  <si>
    <t>제재경력여부</t>
    <phoneticPr fontId="6" type="noConversion"/>
  </si>
  <si>
    <t>제재내역</t>
    <phoneticPr fontId="6" type="noConversion"/>
  </si>
  <si>
    <t>투자
건수</t>
    <phoneticPr fontId="6" type="noConversion"/>
  </si>
  <si>
    <t>투자건수
(회수료)</t>
    <phoneticPr fontId="6" type="noConversion"/>
  </si>
  <si>
    <t>투자총액</t>
    <phoneticPr fontId="6" type="noConversion"/>
  </si>
  <si>
    <t>회수총액</t>
    <phoneticPr fontId="6" type="noConversion"/>
  </si>
  <si>
    <t>미회수
투자자산
투자원금
총액</t>
    <phoneticPr fontId="6" type="noConversion"/>
  </si>
  <si>
    <t>미회수
투자자산
가치총액</t>
    <phoneticPr fontId="6" type="noConversion"/>
  </si>
  <si>
    <t>투자금액
가중평균
수익율</t>
    <phoneticPr fontId="6" type="noConversion"/>
  </si>
  <si>
    <t>투자금액
가중평균수익율
(회수료)</t>
    <phoneticPr fontId="6" type="noConversion"/>
  </si>
  <si>
    <t>미회수
투자건수</t>
    <phoneticPr fontId="5" type="noConversion"/>
  </si>
  <si>
    <t>미회수투자자산
투자원금총액</t>
    <phoneticPr fontId="5" type="noConversion"/>
  </si>
  <si>
    <t>미회수투자자산가치총액</t>
    <phoneticPr fontId="5" type="noConversion"/>
  </si>
  <si>
    <t>회사경력</t>
    <phoneticPr fontId="1" type="noConversion"/>
  </si>
  <si>
    <t>부서경력</t>
    <phoneticPr fontId="1" type="noConversion"/>
  </si>
  <si>
    <t>투자 내역</t>
    <phoneticPr fontId="1" type="noConversion"/>
  </si>
  <si>
    <t>투자건 담당 기간</t>
    <phoneticPr fontId="6" type="noConversion"/>
  </si>
  <si>
    <t>담당 역할(중복선택 가능)</t>
    <phoneticPr fontId="1" type="noConversion"/>
  </si>
  <si>
    <t>투자펀드 내역(펀드계정일 경우 작성)</t>
    <phoneticPr fontId="1" type="noConversion"/>
  </si>
  <si>
    <t>검증인</t>
    <phoneticPr fontId="6" type="noConversion"/>
  </si>
  <si>
    <t>재직회사명</t>
    <phoneticPr fontId="6" type="noConversion"/>
  </si>
  <si>
    <t>기간</t>
    <phoneticPr fontId="1" type="noConversion"/>
  </si>
  <si>
    <t>부서명</t>
    <phoneticPr fontId="1" type="noConversion"/>
  </si>
  <si>
    <t>피투자기업명</t>
    <phoneticPr fontId="6" type="noConversion"/>
  </si>
  <si>
    <t>피투자기업
법인유형</t>
    <phoneticPr fontId="6" type="noConversion"/>
  </si>
  <si>
    <t>피투자기업
주요산업분야</t>
    <phoneticPr fontId="6" type="noConversion"/>
  </si>
  <si>
    <t>투자자금 용도 및 사업내용</t>
    <phoneticPr fontId="1" type="noConversion"/>
  </si>
  <si>
    <t>투자일</t>
    <phoneticPr fontId="6" type="noConversion"/>
  </si>
  <si>
    <t>투자형태</t>
    <phoneticPr fontId="6" type="noConversion"/>
  </si>
  <si>
    <t>투자금액</t>
    <phoneticPr fontId="6" type="noConversion"/>
  </si>
  <si>
    <t>투자시점
취득
지분율</t>
    <phoneticPr fontId="1" type="noConversion"/>
  </si>
  <si>
    <t>회수여부</t>
    <phoneticPr fontId="6" type="noConversion"/>
  </si>
  <si>
    <t>투자
수익율
(IRR)</t>
    <phoneticPr fontId="6" type="noConversion"/>
  </si>
  <si>
    <t>최종회수일</t>
    <phoneticPr fontId="6" type="noConversion"/>
  </si>
  <si>
    <t>투자원금</t>
    <phoneticPr fontId="6" type="noConversion"/>
  </si>
  <si>
    <t>회수방법</t>
    <phoneticPr fontId="6" type="noConversion"/>
  </si>
  <si>
    <t>투자
기간</t>
    <phoneticPr fontId="6" type="noConversion"/>
  </si>
  <si>
    <t>감액
여부</t>
    <phoneticPr fontId="6" type="noConversion"/>
  </si>
  <si>
    <t>감액
금액</t>
    <phoneticPr fontId="6" type="noConversion"/>
  </si>
  <si>
    <t>시장성유무</t>
    <phoneticPr fontId="6" type="noConversion"/>
  </si>
  <si>
    <t>가치</t>
    <phoneticPr fontId="6" type="noConversion"/>
  </si>
  <si>
    <t>가치산출근거</t>
    <phoneticPr fontId="6" type="noConversion"/>
  </si>
  <si>
    <t>시작일</t>
    <phoneticPr fontId="6" type="noConversion"/>
  </si>
  <si>
    <t>종료일</t>
    <phoneticPr fontId="6" type="noConversion"/>
  </si>
  <si>
    <t>의사
결정</t>
    <phoneticPr fontId="1" type="noConversion"/>
  </si>
  <si>
    <t>발굴</t>
    <phoneticPr fontId="1" type="noConversion"/>
  </si>
  <si>
    <t>투자
검토 및
실행</t>
    <phoneticPr fontId="6" type="noConversion"/>
  </si>
  <si>
    <t>사후
관리</t>
    <phoneticPr fontId="6" type="noConversion"/>
  </si>
  <si>
    <t>회수</t>
    <phoneticPr fontId="6" type="noConversion"/>
  </si>
  <si>
    <t>담당 역할 상세서술</t>
    <phoneticPr fontId="1" type="noConversion"/>
  </si>
  <si>
    <t>펀드명</t>
    <phoneticPr fontId="6" type="noConversion"/>
  </si>
  <si>
    <t>펀드법적유형</t>
    <phoneticPr fontId="6" type="noConversion"/>
  </si>
  <si>
    <t>인력구분</t>
    <phoneticPr fontId="1" type="noConversion"/>
  </si>
  <si>
    <t>펀드
담당업무
시작일</t>
    <phoneticPr fontId="1" type="noConversion"/>
  </si>
  <si>
    <t>펀드
담당업무
종료일</t>
    <phoneticPr fontId="1" type="noConversion"/>
  </si>
  <si>
    <t>기간
(년수)</t>
    <phoneticPr fontId="1" type="noConversion"/>
  </si>
  <si>
    <t>소속</t>
    <phoneticPr fontId="6" type="noConversion"/>
  </si>
  <si>
    <t>연락처</t>
    <phoneticPr fontId="6" type="noConversion"/>
  </si>
  <si>
    <t>거래금액</t>
    <phoneticPr fontId="6" type="noConversion"/>
  </si>
  <si>
    <t>기재대상핵심인력 변경구분</t>
    <phoneticPr fontId="6" type="noConversion"/>
  </si>
  <si>
    <t>변경일자</t>
    <phoneticPr fontId="6" type="noConversion"/>
  </si>
  <si>
    <t>업무협력 개요</t>
    <phoneticPr fontId="6" type="noConversion"/>
  </si>
  <si>
    <t>투자 및 거래</t>
    <phoneticPr fontId="6" type="noConversion"/>
  </si>
  <si>
    <t>업무협력 기간</t>
    <phoneticPr fontId="6" type="noConversion"/>
  </si>
  <si>
    <t>증빙서류
제출여부</t>
    <phoneticPr fontId="6" type="noConversion"/>
  </si>
  <si>
    <t>업무협력
사업명</t>
    <phoneticPr fontId="6" type="noConversion"/>
  </si>
  <si>
    <t>산업은행
담당부서</t>
    <phoneticPr fontId="6" type="noConversion"/>
  </si>
  <si>
    <t>산업은행
담당자</t>
    <phoneticPr fontId="6" type="noConversion"/>
  </si>
  <si>
    <t>업무협력 내용 상세기술</t>
    <phoneticPr fontId="6" type="noConversion"/>
  </si>
  <si>
    <t>기간(년수)</t>
    <phoneticPr fontId="6" type="noConversion"/>
  </si>
  <si>
    <t>제안서
작성
기준일</t>
    <phoneticPr fontId="6" type="noConversion"/>
  </si>
  <si>
    <t>제안펀드</t>
    <phoneticPr fontId="6" type="noConversion"/>
  </si>
  <si>
    <t>보수</t>
    <phoneticPr fontId="5" type="noConversion"/>
  </si>
  <si>
    <t>제안펀드 담당자</t>
    <phoneticPr fontId="6" type="noConversion"/>
  </si>
  <si>
    <t>투자기구</t>
    <phoneticPr fontId="6" type="noConversion"/>
  </si>
  <si>
    <t>존속기간</t>
    <phoneticPr fontId="6" type="noConversion"/>
  </si>
  <si>
    <t>납입방식</t>
    <phoneticPr fontId="6" type="noConversion"/>
  </si>
  <si>
    <t>목표
수익율
(IRR)</t>
    <phoneticPr fontId="6" type="noConversion"/>
  </si>
  <si>
    <t>회사명</t>
    <phoneticPr fontId="5" type="noConversion"/>
  </si>
  <si>
    <t>법인등록번호</t>
    <phoneticPr fontId="6" type="noConversion"/>
  </si>
  <si>
    <t>출자약정예상액</t>
    <phoneticPr fontId="6" type="noConversion"/>
  </si>
  <si>
    <t>참여
핵심
운용
인력수</t>
    <phoneticPr fontId="5" type="noConversion"/>
  </si>
  <si>
    <t>참여
일반
운용
인력수</t>
    <phoneticPr fontId="5" type="noConversion"/>
  </si>
  <si>
    <t>소속</t>
    <phoneticPr fontId="5" type="noConversion"/>
  </si>
  <si>
    <t>연락처</t>
    <phoneticPr fontId="5" type="noConversion"/>
  </si>
  <si>
    <t>출자확정구분</t>
    <phoneticPr fontId="6" type="noConversion"/>
  </si>
  <si>
    <t>중소기업창업투자회사</t>
  </si>
  <si>
    <t>펀드구분</t>
    <phoneticPr fontId="1" type="noConversion"/>
  </si>
  <si>
    <t>전략적투자자(SI)</t>
  </si>
  <si>
    <t>재무적투자자(FI)</t>
  </si>
  <si>
    <t>중기특화금융투자회사</t>
  </si>
  <si>
    <t>금융회사계열 PEF 운용사</t>
  </si>
  <si>
    <t>유한회사형 운용사</t>
  </si>
  <si>
    <t>제안사내 (타)펀드</t>
  </si>
  <si>
    <t>제안사 자본계정</t>
  </si>
  <si>
    <t>타운용사 자본계정</t>
  </si>
  <si>
    <t>공동(각자)대표이사</t>
  </si>
  <si>
    <t>사업부문 대표</t>
  </si>
  <si>
    <t>자펀드출자</t>
  </si>
  <si>
    <t>대출채권</t>
  </si>
  <si>
    <t>펀드청산시자본계정투자</t>
  </si>
  <si>
    <t>코스피</t>
  </si>
  <si>
    <t>환매</t>
  </si>
  <si>
    <t>운용사자본계정매각</t>
  </si>
  <si>
    <t>상환</t>
  </si>
  <si>
    <t>VC펀드계정투자</t>
  </si>
  <si>
    <t>외국법인국내지점</t>
  </si>
  <si>
    <t>기타(부동산 및 부실채권 자산의 합계액이 자산총액 50% 이상인 법인 등)</t>
  </si>
  <si>
    <t>M&amp;A자문</t>
  </si>
  <si>
    <t>투자컨설팅</t>
  </si>
  <si>
    <t>부동산 및 부실채권</t>
  </si>
  <si>
    <t>LP업무</t>
  </si>
  <si>
    <t>기타투자업무</t>
  </si>
  <si>
    <t>기타기관</t>
  </si>
  <si>
    <t>제안사</t>
    <phoneticPr fontId="5" type="noConversion"/>
  </si>
  <si>
    <t>Ⅰ.작성시 주의사항</t>
    <phoneticPr fontId="5" type="noConversion"/>
  </si>
  <si>
    <t>[공통사항]</t>
    <phoneticPr fontId="5" type="noConversion"/>
  </si>
  <si>
    <t>10. 입력값이 없는 부분은 행은 '행 숨기기'  또는 '삭제' 기능을 사용하여 인쇄영역을 조정</t>
    <phoneticPr fontId="5" type="noConversion"/>
  </si>
  <si>
    <t>12. 단독제안인 경우 1개 엑셀 파일을 제출하고, 공동제안인 경우 제안사별로 엑셀 파일 제출</t>
    <phoneticPr fontId="5" type="noConversion"/>
  </si>
  <si>
    <t>13. 해당사항이 없을 경우 공란인 상태로 제출</t>
    <phoneticPr fontId="5" type="noConversion"/>
  </si>
  <si>
    <t>14. 외화거래의 경우, 환율은 거래일 당시 최초고시 매매기준율을 적용하여 원화 환산</t>
    <phoneticPr fontId="5" type="noConversion"/>
  </si>
  <si>
    <t>[잦은 기재 오류 내용]</t>
    <phoneticPr fontId="6" type="noConversion"/>
  </si>
  <si>
    <t>Ⅱ. 용어의 정의 등</t>
    <phoneticPr fontId="5" type="noConversion"/>
  </si>
  <si>
    <t xml:space="preserve">   사업자등록번호는 000-00-00000, 법인등록번호는 000000-0000000 형식으로 입력 </t>
    <phoneticPr fontId="5" type="noConversion"/>
  </si>
  <si>
    <t>4. 'Alt+Enter'나 연이은 공백은 입력하지 말 것</t>
    <phoneticPr fontId="5" type="noConversion"/>
  </si>
  <si>
    <t>제안사 법인등기부등본 상의 설립일</t>
    <phoneticPr fontId="6" type="noConversion"/>
  </si>
  <si>
    <t>펀드운용업무시작일</t>
    <phoneticPr fontId="6" type="noConversion"/>
  </si>
  <si>
    <t>제안사가 펀드법적유형 중 하나에 해당하는 자격을 가지고 있는 경우 해당 자격 취득일</t>
    <phoneticPr fontId="6" type="noConversion"/>
  </si>
  <si>
    <t>자격이 필요 없는 경우는 조직개편일 등</t>
    <phoneticPr fontId="6" type="noConversion"/>
  </si>
  <si>
    <t>※ M&amp;A이전 운용 펀드와 회사분할 후 운용한 펀드는 고려하되 회사분할 이전에 청산한 펀드는 제외</t>
    <phoneticPr fontId="5" type="noConversion"/>
  </si>
  <si>
    <t>펀드</t>
    <phoneticPr fontId="6" type="noConversion"/>
  </si>
  <si>
    <t>ⅱ) 법적유형이 다음 중 하나에 해당하는 경우에 한하며</t>
    <phoneticPr fontId="6" type="noConversion"/>
  </si>
  <si>
    <t xml:space="preserve"> ① PE펀드</t>
    <phoneticPr fontId="1" type="noConversion"/>
  </si>
  <si>
    <t xml:space="preserve"> ② VC펀드</t>
    <phoneticPr fontId="1" type="noConversion"/>
  </si>
  <si>
    <t>의사결정, 투자대상 발굴, 투자검토 및 투자실행, 사후관리, 회수 업무</t>
    <phoneticPr fontId="6" type="noConversion"/>
  </si>
  <si>
    <t>등록이 필요없는 경우 결성총회일, 창립총회일 또는 계약체결일</t>
    <phoneticPr fontId="6" type="noConversion"/>
  </si>
  <si>
    <t>투자기간종료(예정)일</t>
    <phoneticPr fontId="6" type="noConversion"/>
  </si>
  <si>
    <t>출자자총회에서 의결된 해산일. 또는 투자규약(또는 정관) 상의 해산 예정일</t>
    <phoneticPr fontId="6" type="noConversion"/>
  </si>
  <si>
    <t>펀드
유형</t>
    <phoneticPr fontId="6" type="noConversion"/>
  </si>
  <si>
    <t>제3자로부터 Contest 방식에 의해 펀드운용사로 선정되어 출자자를 모집하고 있는 경우</t>
    <phoneticPr fontId="5" type="noConversion"/>
  </si>
  <si>
    <t>투자
기업
법인
유형</t>
    <phoneticPr fontId="6" type="noConversion"/>
  </si>
  <si>
    <t>국내설립법인</t>
    <phoneticPr fontId="6" type="noConversion"/>
  </si>
  <si>
    <t>본점 소재지가 국내인 법인 및 국내에 법인 등기한 외국법인의 국내 지사</t>
    <phoneticPr fontId="6" type="noConversion"/>
  </si>
  <si>
    <t>해외출자법인</t>
    <phoneticPr fontId="6" type="noConversion"/>
  </si>
  <si>
    <t>국내설립법인의 사업과 관련하여 동 국내설립법인이 출자한 외국법인</t>
    <phoneticPr fontId="6" type="noConversion"/>
  </si>
  <si>
    <t>※ 펀드 또는 운용인력이 국내설립법인과 공동 투자하여 해외출자법인이 된 경우 포함</t>
    <phoneticPr fontId="5" type="noConversion"/>
  </si>
  <si>
    <t>외국법인
국내지점</t>
    <phoneticPr fontId="6" type="noConversion"/>
  </si>
  <si>
    <t>외국환거래규정에 따라 국내에 지점 신고와 영업소를 등기를 완료한 외국법인의 국내 영업소</t>
    <phoneticPr fontId="6" type="noConversion"/>
  </si>
  <si>
    <t>외국법인</t>
    <phoneticPr fontId="5" type="noConversion"/>
  </si>
  <si>
    <t>본점 소재지가 국외인 법인으로서 해외출자법인 및 외국법인 국내지점을 제외한 법인</t>
    <phoneticPr fontId="5" type="noConversion"/>
  </si>
  <si>
    <t>기타</t>
    <phoneticPr fontId="5" type="noConversion"/>
  </si>
  <si>
    <t>법인이 아닌 경우</t>
    <phoneticPr fontId="5" type="noConversion"/>
  </si>
  <si>
    <t>운용 중 또는 청산 중 펀드에 대해 다음 식으로 계산된 금액</t>
    <phoneticPr fontId="6" type="noConversion"/>
  </si>
  <si>
    <t>펀드추가투자
예상금액</t>
    <phoneticPr fontId="6" type="noConversion"/>
  </si>
  <si>
    <t xml:space="preserve">ⅰ) 제안서 작성 기준일이 펀드의 투자기간종료(예정)일 이전인 경우로서 </t>
    <phoneticPr fontId="6" type="noConversion"/>
  </si>
  <si>
    <t xml:space="preserve">ⅱ) 펀드 투자규약(또는 정관)상의 투자의무비율 준수 또는 펀드운용목적 달성을 위해 </t>
    <phoneticPr fontId="6" type="noConversion"/>
  </si>
  <si>
    <t>ⅲ) 해당 펀드를 통해 추가로 투자할 계획인 금액</t>
    <phoneticPr fontId="6" type="noConversion"/>
  </si>
  <si>
    <t xml:space="preserve">참여
인력
</t>
    <phoneticPr fontId="6" type="noConversion"/>
  </si>
  <si>
    <t>대표펀드
매니저</t>
    <phoneticPr fontId="6" type="noConversion"/>
  </si>
  <si>
    <t>핵심운용인력</t>
    <phoneticPr fontId="1" type="noConversion"/>
  </si>
  <si>
    <t>ⅰ) 제안서작성기준일 현재 제안사에 재직중이면서</t>
    <phoneticPr fontId="6" type="noConversion"/>
  </si>
  <si>
    <t>ⅱ) 금번 제안펀드를 책임지고 전담하여 운용할 인력으로서</t>
    <phoneticPr fontId="6" type="noConversion"/>
  </si>
  <si>
    <t>ⅲ) 제안펀드의 규약(또는 정관)에 기재될 예정인 인력</t>
    <phoneticPr fontId="6" type="noConversion"/>
  </si>
  <si>
    <t xml:space="preserve">    선택하여야 함</t>
    <phoneticPr fontId="1" type="noConversion"/>
  </si>
  <si>
    <t>ⅱ) 핵심운용인력과 관리인력이 아닌 자로서</t>
    <phoneticPr fontId="5" type="noConversion"/>
  </si>
  <si>
    <t xml:space="preserve">    펀드운용 실무를 담당할 인력</t>
    <phoneticPr fontId="1" type="noConversion"/>
  </si>
  <si>
    <t>관리인력</t>
    <phoneticPr fontId="6" type="noConversion"/>
  </si>
  <si>
    <t>ⅱ) 제안펀드의 운용에는 참여하지 않으나 제안펀드를 관리(회계관리, 리스크관리 등)하는 인력</t>
    <phoneticPr fontId="5" type="noConversion"/>
  </si>
  <si>
    <t>펀드
거래
유형</t>
    <phoneticPr fontId="6" type="noConversion"/>
  </si>
  <si>
    <t>펀드 운용중 또는 청산시 출자자에게 현금으로 분배한 경우 그 금액</t>
    <phoneticPr fontId="5" type="noConversion"/>
  </si>
  <si>
    <t xml:space="preserve"> (원천징수 후 금액을 분배한 경우 원천징수 후 금액)</t>
    <phoneticPr fontId="1" type="noConversion"/>
  </si>
  <si>
    <t>운용중 또는 청산중인 펀드의 수익률 산출을 위한 가상의 거래로 펀드 순자산을 출자자 앞 분배하는 것으로</t>
    <phoneticPr fontId="6" type="noConversion"/>
  </si>
  <si>
    <t>가정한 금액</t>
    <phoneticPr fontId="1" type="noConversion"/>
  </si>
  <si>
    <t>기재대상핵심인력</t>
    <phoneticPr fontId="6" type="noConversion"/>
  </si>
  <si>
    <t>규약(또는 정관) 등에 기재되어 있는 인력</t>
    <phoneticPr fontId="6" type="noConversion"/>
  </si>
  <si>
    <t xml:space="preserve">   본 작성요령에서 정의하는 "핵심운용인력"에 준하는 인력</t>
    <phoneticPr fontId="6" type="noConversion"/>
  </si>
  <si>
    <t>※ 핵심운용인력 자격요건</t>
    <phoneticPr fontId="1" type="noConversion"/>
  </si>
  <si>
    <t xml:space="preserve">       회수 등의 실무 수행 또는 의사결정 과정에 참여한 경력</t>
    <phoneticPr fontId="1" type="noConversion"/>
  </si>
  <si>
    <t>Ⅲ. Sheet별 작성요령</t>
    <phoneticPr fontId="5" type="noConversion"/>
  </si>
  <si>
    <t>[1.1 제안펀드]</t>
    <phoneticPr fontId="5" type="noConversion"/>
  </si>
  <si>
    <t>[1.2 예상출자내역]</t>
    <phoneticPr fontId="1" type="noConversion"/>
  </si>
  <si>
    <t xml:space="preserve">    - 특수관계인과 펀드참여인력(핵심운용인력)에 모두 해당될 경우, 펀드참여인력으로 기재</t>
    <phoneticPr fontId="6" type="noConversion"/>
  </si>
  <si>
    <t>[2.1 제안사 개요]</t>
    <phoneticPr fontId="5" type="noConversion"/>
  </si>
  <si>
    <t>1. 항목별 작성요령</t>
    <phoneticPr fontId="5" type="noConversion"/>
  </si>
  <si>
    <t xml:space="preserve">  3) '펀드운용업무시작일' 및 '운용펀드 최초결성일'에 대한 근거서류를 기초로 작성</t>
    <phoneticPr fontId="5" type="noConversion"/>
  </si>
  <si>
    <t xml:space="preserve">  4) 펀드운용 담당인력수, 자본계정투자 담당인력수</t>
    <phoneticPr fontId="5" type="noConversion"/>
  </si>
  <si>
    <t xml:space="preserve">    - '제안서작성기준일' 현재 제안사에 소속되어 있는 인력을 기준으로 작성</t>
    <phoneticPr fontId="5" type="noConversion"/>
  </si>
  <si>
    <t xml:space="preserve">    - 특정인력이 펀드운용과 자본계정 투자를 동시에 담당하는 경우 주된 업무를 기준으로 작성</t>
    <phoneticPr fontId="5" type="noConversion"/>
  </si>
  <si>
    <t xml:space="preserve">  5) "제안사 내규 현황"은 실제 제안사의 내규 및 규정에 의거하여 작성</t>
    <phoneticPr fontId="5" type="noConversion"/>
  </si>
  <si>
    <t>[2.2 제안사 재무현황]</t>
    <phoneticPr fontId="5" type="noConversion"/>
  </si>
  <si>
    <t>[2.3 제안사 주주현황]</t>
    <phoneticPr fontId="5" type="noConversion"/>
  </si>
  <si>
    <t>1. 지분율이 높은순으로 작성</t>
    <phoneticPr fontId="5" type="noConversion"/>
  </si>
  <si>
    <t>[2.4 제안사 대표이사 변경이력]</t>
    <phoneticPr fontId="5" type="noConversion"/>
  </si>
  <si>
    <t>1. 제안사 설립일부터 제안서 작성기준일까지의 대표이사 변경이력 모두 기재 단, 설립일부터 대표이사 변경이력 작성 불가한</t>
    <phoneticPr fontId="5" type="noConversion"/>
  </si>
  <si>
    <t>2. 대표이사 변경이력 작성이 불가한 경우, 현 사업부문 대표의 변경이력으로 변경 가능</t>
    <phoneticPr fontId="5" type="noConversion"/>
  </si>
  <si>
    <t>3. 2인 이상의 대표이사(또는 사업부문 대표)가 재직한 경우에도 모든 인원의 내용을 작성하고 특이사항은 비고란에 작성</t>
    <phoneticPr fontId="5" type="noConversion"/>
  </si>
  <si>
    <t>[2.5 제안사 펀드현황]</t>
    <phoneticPr fontId="5" type="noConversion"/>
  </si>
  <si>
    <t>1. 작성대상</t>
    <phoneticPr fontId="5" type="noConversion"/>
  </si>
  <si>
    <t>1) 펀드 규약(또는 정관) 상에 제안사가 운용사로 기재된 펀드로서</t>
    <phoneticPr fontId="6" type="noConversion"/>
  </si>
  <si>
    <t>2. 작성순서 : 등록/신고(예정)일이 빠른 순서</t>
    <phoneticPr fontId="5" type="noConversion"/>
  </si>
  <si>
    <t>3. 항목별 작성요령</t>
    <phoneticPr fontId="5" type="noConversion"/>
  </si>
  <si>
    <t xml:space="preserve">  1) 펀드사업자등록번호(또는 고유번호) : 미결성 등으로 인해 사업자등록번호(또는 고유번호)가 없는 경우 제외</t>
    <phoneticPr fontId="5" type="noConversion"/>
  </si>
  <si>
    <t xml:space="preserve">  2) 펀드상태 : 제안서작성기준일을 기준으로 펀드상태를 판단</t>
    <phoneticPr fontId="5" type="noConversion"/>
  </si>
  <si>
    <t xml:space="preserve">  3) 주목적투자분야 : 펀드 투자규약(또는 정관) 상의 주목적투자분야 및 펀드의 주요 투자분야 작성</t>
    <phoneticPr fontId="5" type="noConversion"/>
  </si>
  <si>
    <t xml:space="preserve">    ※ 펀드수익율 : 성과보수 배분전 수익율 기준임</t>
    <phoneticPr fontId="5" type="noConversion"/>
  </si>
  <si>
    <t xml:space="preserve">    ※ 회수총액 : 투자에 대한 회수금액 총액으로 예금 등 금융상품에 대한 원리금 등 회수금액을 포함하지 않음</t>
    <phoneticPr fontId="5" type="noConversion"/>
  </si>
  <si>
    <t xml:space="preserve">    - 핵심운용인력(최초규약 상) : 최초규약상 기재된 핵심운용인력 최대 3인 작성</t>
    <phoneticPr fontId="6" type="noConversion"/>
  </si>
  <si>
    <t xml:space="preserve">    - 핵심운용인력(청산시 or 제안서작성기준일 상) : 청산펀드의 경우, 청산 당시의 핵심운용인력을 최대 3인 작성</t>
    <phoneticPr fontId="6" type="noConversion"/>
  </si>
  <si>
    <t xml:space="preserve">      존속중인 펀드의 경우, 제안서 작성기준일 현재의 핵심운용인력으로 최대 3인 작성</t>
    <phoneticPr fontId="6" type="noConversion"/>
  </si>
  <si>
    <t xml:space="preserve">    - [4.2. 펀드 인력변경이력] Sheet 상 내역과 일치하여야 함</t>
    <phoneticPr fontId="6" type="noConversion"/>
  </si>
  <si>
    <t xml:space="preserve">    ※ 최초규약상 핵심운용인력이 존재하지 않는경우 "최초규약상 핵심 운용 인력 수" 항목은 0을 기재</t>
    <phoneticPr fontId="5" type="noConversion"/>
  </si>
  <si>
    <t xml:space="preserve">    - 투자규약(또는 정관)의 변경이 있었던 경우 최종 투자규약(또는 정관)의 내용을 기재</t>
    <phoneticPr fontId="5" type="noConversion"/>
  </si>
  <si>
    <t>[2.6 제안사 투자현황]</t>
    <phoneticPr fontId="5" type="noConversion"/>
  </si>
  <si>
    <t xml:space="preserve">1. 작성대상 </t>
    <phoneticPr fontId="5" type="noConversion"/>
  </si>
  <si>
    <t xml:space="preserve">      ※ 작성시 성공, 실패 사례 모두 포함</t>
    <phoneticPr fontId="5" type="noConversion"/>
  </si>
  <si>
    <t>2) 자본계정은 작성대상 외</t>
    <phoneticPr fontId="5" type="noConversion"/>
  </si>
  <si>
    <t>3) 동일 기업에 대한 중복 투자의 경우 투자일자 및 투자 유형에 따라 건별 분리 기재</t>
    <phoneticPr fontId="1" type="noConversion"/>
  </si>
  <si>
    <t>2. 작성순서</t>
    <phoneticPr fontId="5" type="noConversion"/>
  </si>
  <si>
    <t xml:space="preserve">  1) [2.5 제안사 펀드현황] Sheet 상 기재된 펀드 순서대로 작성하되, 각 펀드별 투자실행일이 빠른 순서로 투자내역 작성</t>
    <phoneticPr fontId="5" type="noConversion"/>
  </si>
  <si>
    <t xml:space="preserve">  3) 펀드명과 펀드사업자등록번호를 정확히 기재하여야 연관된 수식이 정상적으로 작동</t>
    <phoneticPr fontId="5" type="noConversion"/>
  </si>
  <si>
    <t xml:space="preserve">  4) 투자목적의 특수목적회사(SPC 등)를 통해 투자한 경우 실제 투자대상기업을 기재</t>
    <phoneticPr fontId="5" type="noConversion"/>
  </si>
  <si>
    <t xml:space="preserve">    - 자본계정 투자건이 펀드계정과 동반투자한 경우 그 사유와 이해상충 방지관련 내용을 기입</t>
    <phoneticPr fontId="5" type="noConversion"/>
  </si>
  <si>
    <t xml:space="preserve">    - Co-GP로 투자한 경우 각자의 투자건으로 기입</t>
    <phoneticPr fontId="5" type="noConversion"/>
  </si>
  <si>
    <t xml:space="preserve">    -  "회수투자자산 투자원금(T) + 감액금액(X) + 미회수투자자산 투자원금(Z) = 'N'열 투자금액"이 되어야 함</t>
    <phoneticPr fontId="5" type="noConversion"/>
  </si>
  <si>
    <t xml:space="preserve">    -  (예시)</t>
    <phoneticPr fontId="5" type="noConversion"/>
  </si>
  <si>
    <t xml:space="preserve">        기업 또는 투자목적회사의 자기자본의 5% 이상인 경우</t>
    <phoneticPr fontId="5" type="noConversion"/>
  </si>
  <si>
    <t xml:space="preserve">       감액시, 감액일자를 최종회수일로 기재하되, 감액일 이후 회수일이 있을 경우에는 실제 최종회수일을 기재</t>
    <phoneticPr fontId="5" type="noConversion"/>
  </si>
  <si>
    <t xml:space="preserve">                 등으로 산정근거를 명확하게 기재 </t>
    <phoneticPr fontId="5" type="noConversion"/>
  </si>
  <si>
    <t xml:space="preserve">    - 투자목적회사를 통한 투자인 경우 그 사실 </t>
    <phoneticPr fontId="5" type="noConversion"/>
  </si>
  <si>
    <t xml:space="preserve">    - 청산시 현물분배한 경우 또는 운용사 자본계정으로 매각한 경우에는 가격 산출근거 </t>
    <phoneticPr fontId="5" type="noConversion"/>
  </si>
  <si>
    <t xml:space="preserve">    - 미회수투자자산 가치가 감액처리된 가치인 경우 감액처리한 사실</t>
    <phoneticPr fontId="5" type="noConversion"/>
  </si>
  <si>
    <t xml:space="preserve">    - 회수구분이 "부분회수"인 경우 그 사유 등 </t>
    <phoneticPr fontId="5" type="noConversion"/>
  </si>
  <si>
    <t xml:space="preserve">    - 신주인수권부사채의 Warrant를 행사하여 신주인수시에는 별도의 투자건으로 작성(단, 대용납입 경우 작성제외)</t>
    <phoneticPr fontId="5" type="noConversion"/>
  </si>
  <si>
    <t>[3.1 대표이사&amp;참여인력 개요]</t>
    <phoneticPr fontId="5" type="noConversion"/>
  </si>
  <si>
    <t>1. 작성대상 : 대표이사(또는 사업부문 대표) 및 제안펀드에 참여하는 대표펀드매니저, 핵심운용인력, 일반운용인력 및 관리인력</t>
    <phoneticPr fontId="5" type="noConversion"/>
  </si>
  <si>
    <t xml:space="preserve">    ※ 이후 Sheet 작성시, [3.1 대표이사&amp;참여인력 개요]에 작성된 대표이사(또는 사업부문 대표)의 내용으로 작성할 것 </t>
    <phoneticPr fontId="1" type="noConversion"/>
  </si>
  <si>
    <t xml:space="preserve">  1) 대표이사(또는 사업부문 대표), 대표펀드매니저, 핵심운용인력, 일반운용인력, 관리인력 순</t>
    <phoneticPr fontId="5" type="noConversion"/>
  </si>
  <si>
    <t xml:space="preserve">  2) 제안 펀드의 운용에 있어 중요한 역할을 수행할 운용인력 순으로 기재하고,</t>
    <phoneticPr fontId="5" type="noConversion"/>
  </si>
  <si>
    <t xml:space="preserve">     '주요평가대상3인'에 금번 선정 심사시 주요 평가희망대상 3인(대표펀드매니저 1인, 핵심운용인력 2인) 무조건 선택</t>
    <phoneticPr fontId="5" type="noConversion"/>
  </si>
  <si>
    <t xml:space="preserve">  1) 제안사 지분율 및 등기임원 여부 선택</t>
    <phoneticPr fontId="5" type="noConversion"/>
  </si>
  <si>
    <t xml:space="preserve">  2) 인력구분 : 제안펀드에서 수행할 역할 선택</t>
    <phoneticPr fontId="5" type="noConversion"/>
  </si>
  <si>
    <t xml:space="preserve">  3) 주요평가대상3인 : 금번 심사시 주요 평가희망대상 3인(대표펀드매니저 필수 포함)은 "Yes", 나머지 인력은 "No" 선택</t>
    <phoneticPr fontId="5" type="noConversion"/>
  </si>
  <si>
    <t xml:space="preserve">                             ※ 공동 운용 제안의 경우, 2인(대표펀드매니저 필수 포함)은 "Yes", 나머지 인력은 "No" 선택</t>
    <phoneticPr fontId="5" type="noConversion"/>
  </si>
  <si>
    <t>※</t>
    <phoneticPr fontId="5" type="noConversion"/>
  </si>
  <si>
    <t xml:space="preserve">  4) 제재내용 : 제재경력여부가 "YES"인 경우에 한해 간략히 작성 </t>
    <phoneticPr fontId="5" type="noConversion"/>
  </si>
  <si>
    <t>[3.2 참여인력 투자현황]</t>
    <phoneticPr fontId="5" type="noConversion"/>
  </si>
  <si>
    <t xml:space="preserve">     포함) 투자</t>
    <phoneticPr fontId="6" type="noConversion"/>
  </si>
  <si>
    <t xml:space="preserve">     대한 프로젝트 투자포함) 투자  </t>
    <phoneticPr fontId="6" type="noConversion"/>
  </si>
  <si>
    <t xml:space="preserve">     - 트레이딩, 공모펀드 운용 등 단기 수익 획득 목적 투자와 주관사 업무·인수업무로 인한 투자</t>
    <phoneticPr fontId="6" type="noConversion"/>
  </si>
  <si>
    <t xml:space="preserve">     - 투자구조와 관계없이 최종 투자대상이 부동산, 무수익대출(NPL), 실물(Commodity) 등의 자산과 관련된  주식 또는 주식</t>
    <phoneticPr fontId="6" type="noConversion"/>
  </si>
  <si>
    <t xml:space="preserve">       연계채권(동 자산의 합계액이 자산총액의 50% 이상인 법인의 주식이나 주식연계채권 포함)에 대한 투자 제외</t>
    <phoneticPr fontId="6" type="noConversion"/>
  </si>
  <si>
    <t xml:space="preserve">  ※ 성공 및 실패사례 누락없이 작성</t>
    <phoneticPr fontId="5" type="noConversion"/>
  </si>
  <si>
    <t xml:space="preserve">  ※ 동일 투자건에 다수의 인력이 참여한 경우 가장 기여도가 높은 1인의 실적으로 기재</t>
    <phoneticPr fontId="5" type="noConversion"/>
  </si>
  <si>
    <t xml:space="preserve">     예시) ㈜가나다에 A가 발굴및투자검토, B가 사후관리, C가 회수한 경우 A,B,C, 중 가장 기여도가 높은 1인만 기재 </t>
    <phoneticPr fontId="5" type="noConversion"/>
  </si>
  <si>
    <t xml:space="preserve">            즉, ㈜가나다 투자건에는 1명(A,B,C중 1명)만 기재되어야 함</t>
    <phoneticPr fontId="5" type="noConversion"/>
  </si>
  <si>
    <t xml:space="preserve">  ※ 투자시기 차이 등으로 참여인력의 실적이 구분되는 경우에는 참여인력별로 구분 가능</t>
    <phoneticPr fontId="5" type="noConversion"/>
  </si>
  <si>
    <t xml:space="preserve">2. 작성순서 </t>
    <phoneticPr fontId="5" type="noConversion"/>
  </si>
  <si>
    <t xml:space="preserve">  1) [3.1 대표이사&amp;참여인력 개요] Sheet의 입력된 인력순</t>
    <phoneticPr fontId="1" type="noConversion"/>
  </si>
  <si>
    <t xml:space="preserve"> ※  단, 제안펀드에 참여하지 않는 대표이사(또는 사업부문 대표)의 경우, 확인 불가시 작성 생략 가능</t>
    <phoneticPr fontId="5" type="noConversion"/>
  </si>
  <si>
    <t xml:space="preserve">  2) 투자실행일이 빠른 순</t>
    <phoneticPr fontId="5" type="noConversion"/>
  </si>
  <si>
    <t xml:space="preserve">3. 항목별 작성요령 </t>
    <phoneticPr fontId="5" type="noConversion"/>
  </si>
  <si>
    <t xml:space="preserve">     ※ 감액내역이 있는 투자건 기재시 주의 요망</t>
    <phoneticPr fontId="5" type="noConversion"/>
  </si>
  <si>
    <t xml:space="preserve">     - 현재 재직기관의 담당역할(발굴, 투자검토 등)에 대하여 현장실사시 증빙가능하여야 함</t>
    <phoneticPr fontId="5" type="noConversion"/>
  </si>
  <si>
    <t xml:space="preserve">     - 인력구분 : 해당펀드에서 담당한 역할 선택</t>
    <phoneticPr fontId="5" type="noConversion"/>
  </si>
  <si>
    <t xml:space="preserve">     - 펀드운용업무 시작일 및 종료일 기재. 단, 운용업무 시작일과 종료일은 부서 재직기간을 벗어날 수 없음</t>
    <phoneticPr fontId="5" type="noConversion"/>
  </si>
  <si>
    <t xml:space="preserve">     - 검증인의 성명, 부서, 직위, 전화번호를 포함한 접촉 정보를 기입</t>
    <phoneticPr fontId="5" type="noConversion"/>
  </si>
  <si>
    <t>[3.3 참여인력 학력]</t>
    <phoneticPr fontId="5" type="noConversion"/>
  </si>
  <si>
    <t>1. 작성대상 : [3.1 대표이사&amp;참여인력 개요] Sheet의 입력된 인력</t>
    <phoneticPr fontId="1" type="noConversion"/>
  </si>
  <si>
    <t>[3.4 대표이사&amp;참여인력 경력]</t>
    <phoneticPr fontId="5" type="noConversion"/>
  </si>
  <si>
    <t xml:space="preserve">1. 작성대상 : 대표이사(또는 사업부문 대표), 핵심운용인력(대표펀드매니저 포함), 일반운용인력, 관리인력 </t>
    <phoneticPr fontId="5" type="noConversion"/>
  </si>
  <si>
    <t xml:space="preserve">    ※ 대표이사(또는 사업부문 대표) 필수 작성, 작성 생략 불가</t>
    <phoneticPr fontId="5" type="noConversion"/>
  </si>
  <si>
    <t xml:space="preserve">  예) 가인베스트먼트에서 3년간 근무(PE본부 2년, VC본부 1년), PE본부 2년 중 PE펀드운용업무 1년, PE고유계정투자업무 1년</t>
    <phoneticPr fontId="5" type="noConversion"/>
  </si>
  <si>
    <t xml:space="preserve">      VC본부 1년간 VC펀드운용업무인 경우, 아래와 같이 3건의 경력으로 기재</t>
    <phoneticPr fontId="5" type="noConversion"/>
  </si>
  <si>
    <t xml:space="preserve">  1) 재직회사 및 담당업무</t>
    <phoneticPr fontId="5" type="noConversion"/>
  </si>
  <si>
    <t xml:space="preserve">   - 재직부서 및 담당업무 : 재직부서명, 직위 및 담당업무 기재</t>
    <phoneticPr fontId="5" type="noConversion"/>
  </si>
  <si>
    <t xml:space="preserve">   - 담당업무 상세내역</t>
    <phoneticPr fontId="5" type="noConversion"/>
  </si>
  <si>
    <t xml:space="preserve">     ⅰ) '투자업무 수행여부' 선택 후 '주요업무 수행내역' 선택</t>
    <phoneticPr fontId="5" type="noConversion"/>
  </si>
  <si>
    <t xml:space="preserve">    ※ '투자업무 수행여부'란에 "YES" 선택시, '주요업무 수행내역'에는 "비투자업무" 선택할 수 없음</t>
    <phoneticPr fontId="5" type="noConversion"/>
  </si>
  <si>
    <t xml:space="preserve">  ⅱ) '주요업무 수행내역'은 해당부서 재직 당시 담당업무를 기간별로 나누어 세부적으로 기재하되, 동일기간에 담당업무가 </t>
    <phoneticPr fontId="6" type="noConversion"/>
  </si>
  <si>
    <t xml:space="preserve">      중복되는 경우에는 주된 업무내용을 기재</t>
    <phoneticPr fontId="6" type="noConversion"/>
  </si>
  <si>
    <t xml:space="preserve">    ※ '주요업무 수행내역'는 아래의 기준에 따라 선택</t>
    <phoneticPr fontId="5" type="noConversion"/>
  </si>
  <si>
    <t xml:space="preserve">      '제안펀드의 신청분야 관련성 상세기재'에 관련내용 상세 기재</t>
    <phoneticPr fontId="6" type="noConversion"/>
  </si>
  <si>
    <t xml:space="preserve">  ⅳ) 업무 수행기간 : 해당 업무 담당기간 기재하되, 담당기간의 합산년수가 회사 및 부서 재직기간과 일치하도록 작성</t>
    <phoneticPr fontId="1" type="noConversion"/>
  </si>
  <si>
    <t>[4.1 펀드 거래]</t>
    <phoneticPr fontId="5" type="noConversion"/>
  </si>
  <si>
    <t xml:space="preserve">  1) 펀드 : [2.5 제안사 펀드현황] Sheet 에 기재한 펀드</t>
    <phoneticPr fontId="5" type="noConversion"/>
  </si>
  <si>
    <t xml:space="preserve">  2) 거래내역 : 펀드 입장에서 출자자와 거래한 내역 및 성과보수로 운용사와 거래한 내역</t>
    <phoneticPr fontId="5" type="noConversion"/>
  </si>
  <si>
    <t xml:space="preserve">2. 작성순서 : '결성일'이 빠른 펀드의 거래내역을 거래일자가 빠른 순으로 작성 </t>
    <phoneticPr fontId="5" type="noConversion"/>
  </si>
  <si>
    <t xml:space="preserve">  1) 반드시 한 개 펀드에 대한 거래내역 전체를 기입한 후 다른 펀드에 대한 거래내역을 기입 </t>
    <phoneticPr fontId="5" type="noConversion"/>
  </si>
  <si>
    <t xml:space="preserve">  2) 운용중/청산중 펀드는 해당 펀드의 전체 실제 거래 내역 기입 후, 타 펀드 거래내역 입력 전 "가상분배"를 반드시 입력</t>
    <phoneticPr fontId="5" type="noConversion"/>
  </si>
  <si>
    <t>3. 작성시 주의사항</t>
    <phoneticPr fontId="5" type="noConversion"/>
  </si>
  <si>
    <t xml:space="preserve">  1) 거래일자가 제안서 작성 기준일이전 경우에만 기입</t>
    <phoneticPr fontId="5" type="noConversion"/>
  </si>
  <si>
    <t xml:space="preserve">  2) 거래구분 중 "납입"은 음(-)의 값을, "현금분배" 및 "현물분배", "성과보수", "가상분배"는 양(+)의 값을 기록 </t>
    <phoneticPr fontId="5" type="noConversion"/>
  </si>
  <si>
    <t xml:space="preserve">    - 거래일 : 제안서 작성 기준일</t>
    <phoneticPr fontId="5" type="noConversion"/>
  </si>
  <si>
    <t xml:space="preserve">    - 거래금액 : [2.5 제안사 펀드현황] Sheet 상의 [펀드 순자산] 금액 ×1,000,000 (원단위)</t>
    <phoneticPr fontId="5" type="noConversion"/>
  </si>
  <si>
    <t>[4.2 핵심운용인력 변경이력]</t>
    <phoneticPr fontId="5" type="noConversion"/>
  </si>
  <si>
    <t xml:space="preserve">  1) 펀드 : [2.5 제안사 펀드현황] Sheet 상에 기재한 펀드</t>
    <phoneticPr fontId="5" type="noConversion"/>
  </si>
  <si>
    <t xml:space="preserve">     ※  설립시 선임, 퇴사 · 변경선임, 추가선임, 청산시 또는 제안서기준일 현재 등</t>
    <phoneticPr fontId="6" type="noConversion"/>
  </si>
  <si>
    <t>2. 작성순서 :</t>
    <phoneticPr fontId="5" type="noConversion"/>
  </si>
  <si>
    <t xml:space="preserve">  1) [2.5 제안사 펀드현황] Sheet 상의 펀드순</t>
    <phoneticPr fontId="6" type="noConversion"/>
  </si>
  <si>
    <t xml:space="preserve">  2) 기재대상핵심인력 변경일자 순</t>
    <phoneticPr fontId="6" type="noConversion"/>
  </si>
  <si>
    <t>3. 항목별 작성요령</t>
    <phoneticPr fontId="6" type="noConversion"/>
  </si>
  <si>
    <t>1) 펀드설립시 선임한 기재대상핵심인력 전원을 기재</t>
    <phoneticPr fontId="1" type="noConversion"/>
  </si>
  <si>
    <t xml:space="preserve">    - 해당펀드 규약(또는 정관) 상 기재되어 있는 기재대상핵심인력이 없는 경우는 기재하지 않음</t>
    <phoneticPr fontId="6" type="noConversion"/>
  </si>
  <si>
    <t xml:space="preserve"> - 펀드 기재대상핵심인력에서 제외되는 경우 "유출", 신규로 선임되는 경우 "유입"으로 기재</t>
    <phoneticPr fontId="1" type="noConversion"/>
  </si>
  <si>
    <t xml:space="preserve"> - 동시에 수인의 기재대상핵심인력이 변경될 경우 각각 별도 행으로 기재 (1인당 1개 행으로 기재하는 것이 원칙)</t>
    <phoneticPr fontId="1" type="noConversion"/>
  </si>
  <si>
    <t xml:space="preserve"> - 기재대상핵심인력 변경관련하여 현장실사시 관련증빙(창투조합 등록원부, KVF변경신고서 등) 요청시 제시가능하여야 함</t>
    <phoneticPr fontId="1" type="noConversion"/>
  </si>
  <si>
    <t xml:space="preserve">   ※ 변경구분 기재요령(사례별)</t>
    <phoneticPr fontId="6" type="noConversion"/>
  </si>
  <si>
    <t>각각 "유출"로 기재하여 2개 행으로 기재 (신규로 선임되는 인력은 각각 "유입"으로 기재하여 별도의 2개 행으로 기재)</t>
    <phoneticPr fontId="6" type="noConversion"/>
  </si>
  <si>
    <t>[5.1 업무협력 현황]</t>
    <phoneticPr fontId="5" type="noConversion"/>
  </si>
  <si>
    <t xml:space="preserve">  2) 산업은행 협력부서 및 담당자 : 업무협력사업 당시 산업은행 주관부서 및 담당자 기재</t>
    <phoneticPr fontId="5" type="noConversion"/>
  </si>
  <si>
    <t>정책출자</t>
    <phoneticPr fontId="6" type="noConversion"/>
  </si>
  <si>
    <t>납입방식</t>
    <phoneticPr fontId="1" type="noConversion"/>
  </si>
  <si>
    <t>공동투자약정
상대방 유형</t>
    <phoneticPr fontId="1" type="noConversion"/>
  </si>
  <si>
    <t>회수구분</t>
    <phoneticPr fontId="1" type="noConversion"/>
  </si>
  <si>
    <t>회수유형</t>
    <phoneticPr fontId="1" type="noConversion"/>
  </si>
  <si>
    <t>펀드거래유형</t>
    <phoneticPr fontId="1" type="noConversion"/>
  </si>
  <si>
    <t>펀드유형
(투자대상확정여부)</t>
    <phoneticPr fontId="6" type="noConversion"/>
  </si>
  <si>
    <t>출자자유형</t>
    <phoneticPr fontId="6" type="noConversion"/>
  </si>
  <si>
    <t>제안사</t>
    <phoneticPr fontId="1" type="noConversion"/>
  </si>
  <si>
    <t>계열회사 및 특수관계인</t>
    <phoneticPr fontId="1" type="noConversion"/>
  </si>
  <si>
    <t>투자계정구분</t>
    <phoneticPr fontId="6" type="noConversion"/>
  </si>
  <si>
    <t>펀드참여인력(핵심운용인력)</t>
    <phoneticPr fontId="1" type="noConversion"/>
  </si>
  <si>
    <t>정책기관(정부,지자체,공공기관 등)</t>
    <phoneticPr fontId="1" type="noConversion"/>
  </si>
  <si>
    <t>기타</t>
    <phoneticPr fontId="1" type="noConversion"/>
  </si>
  <si>
    <t>LOC</t>
    <phoneticPr fontId="1" type="noConversion"/>
  </si>
  <si>
    <t>투자기업
법인유형</t>
    <phoneticPr fontId="1" type="noConversion"/>
  </si>
  <si>
    <t>담당역할</t>
    <phoneticPr fontId="1" type="noConversion"/>
  </si>
  <si>
    <t>주요업무수행내역</t>
    <phoneticPr fontId="1" type="noConversion"/>
  </si>
  <si>
    <t>재직회사
유형</t>
    <phoneticPr fontId="1" type="noConversion"/>
  </si>
  <si>
    <t>업무협력유형</t>
    <phoneticPr fontId="1" type="noConversion"/>
  </si>
  <si>
    <t>대표이사 구분</t>
    <phoneticPr fontId="1" type="noConversion"/>
  </si>
  <si>
    <t>여부</t>
    <phoneticPr fontId="1" type="noConversion"/>
  </si>
  <si>
    <t>기업규모</t>
    <phoneticPr fontId="1" type="noConversion"/>
  </si>
  <si>
    <t>중소(벤처)</t>
    <phoneticPr fontId="1" type="noConversion"/>
  </si>
  <si>
    <t>핵심운용인력
변경구분</t>
    <phoneticPr fontId="1" type="noConversion"/>
  </si>
  <si>
    <t>중견</t>
    <phoneticPr fontId="1" type="noConversion"/>
  </si>
  <si>
    <t>대기업</t>
    <phoneticPr fontId="1" type="noConversion"/>
  </si>
  <si>
    <t>펀드계정구분</t>
    <phoneticPr fontId="1" type="noConversion"/>
  </si>
  <si>
    <t>PE펀드</t>
    <phoneticPr fontId="6" type="noConversion"/>
  </si>
  <si>
    <t>VC펀드</t>
    <phoneticPr fontId="6" type="noConversion"/>
  </si>
  <si>
    <t>기타 주식등 투자펀드</t>
    <phoneticPr fontId="1" type="noConversion"/>
  </si>
  <si>
    <t>구분</t>
    <phoneticPr fontId="6" type="noConversion"/>
  </si>
  <si>
    <t>현재 재직회사</t>
    <phoneticPr fontId="6" type="noConversion"/>
  </si>
  <si>
    <t>인력구분</t>
    <phoneticPr fontId="6" type="noConversion"/>
  </si>
  <si>
    <t>주요평가
대상3인
(Co-GP
2인)</t>
    <phoneticPr fontId="1" type="noConversion"/>
  </si>
  <si>
    <t>회사명</t>
    <phoneticPr fontId="6" type="noConversion"/>
  </si>
  <si>
    <t>부서</t>
    <phoneticPr fontId="6" type="noConversion"/>
  </si>
  <si>
    <t>직위</t>
    <phoneticPr fontId="6" type="noConversion"/>
  </si>
  <si>
    <t>제안사
지분율
(%)</t>
    <phoneticPr fontId="1" type="noConversion"/>
  </si>
  <si>
    <t>제안사
등기임원
등재여부</t>
    <phoneticPr fontId="1" type="noConversion"/>
  </si>
  <si>
    <t>주요담당업무</t>
    <phoneticPr fontId="6" type="noConversion"/>
  </si>
  <si>
    <t>전화번호</t>
    <phoneticPr fontId="6" type="noConversion"/>
  </si>
  <si>
    <t>휴대전화번호</t>
    <phoneticPr fontId="6" type="noConversion"/>
  </si>
  <si>
    <t>이메일</t>
    <phoneticPr fontId="6" type="noConversion"/>
  </si>
  <si>
    <t>기업규모</t>
    <phoneticPr fontId="1" type="noConversion"/>
  </si>
  <si>
    <t>민간출자자
인센티브</t>
    <phoneticPr fontId="1" type="noConversion"/>
  </si>
  <si>
    <t>초과수익 이전</t>
    <phoneticPr fontId="1" type="noConversion"/>
  </si>
  <si>
    <t>운용사 인센티브</t>
    <phoneticPr fontId="1" type="noConversion"/>
  </si>
  <si>
    <t>선택하지 않음</t>
    <phoneticPr fontId="1" type="noConversion"/>
  </si>
  <si>
    <t xml:space="preserve">     - 담당기간 시작일과 종료일은 부서 재직기간을 벗어날 수 없음</t>
    <phoneticPr fontId="5" type="noConversion"/>
  </si>
  <si>
    <t>운용펀드
최초결성일
(지원 펀드)</t>
    <phoneticPr fontId="6" type="noConversion"/>
  </si>
  <si>
    <t>운용펀드
최초결성일
(지원 펀드 外)</t>
    <phoneticPr fontId="6" type="noConversion"/>
  </si>
  <si>
    <t xml:space="preserve">         (대출, 외환 등 투자와 무관한 업무 제외)</t>
    <phoneticPr fontId="1" type="noConversion"/>
  </si>
  <si>
    <t>2. 지분율 합계가 100%가 되도록 주주를 모두 기재</t>
    <phoneticPr fontId="5" type="noConversion"/>
  </si>
  <si>
    <t>3. 금번 제안펀드의 핵심운용인력이 지분 보유시, "핵심운용인력 여부" 란에 해당내용 선택</t>
    <phoneticPr fontId="5" type="noConversion"/>
  </si>
  <si>
    <t xml:space="preserve">4. 제안사의 대표이사 및 핵심운용인력이 타법인을 경유하여 출자한 경우, 비고란에 타법인명과 지분율 기재 </t>
    <phoneticPr fontId="5" type="noConversion"/>
  </si>
  <si>
    <t xml:space="preserve">  ※ 전 직장 투자 건의 경우 재직 기간 중 투자 발굴 또는 Value-up, 회수에 있어 주도적 역할을 수행한 경우에 한해 기재</t>
    <phoneticPr fontId="5" type="noConversion"/>
  </si>
  <si>
    <t xml:space="preserve">                      동일하게 작성</t>
    <phoneticPr fontId="5" type="noConversion"/>
  </si>
  <si>
    <t xml:space="preserve">  2) 부서명 및 재직기간 : [3.4 참여인력 경력] Sheet 상의 작성된 부서명 및 재직기간과 일치하도록 작성</t>
    <phoneticPr fontId="5" type="noConversion"/>
  </si>
  <si>
    <t xml:space="preserve">  3) 투자 내역 중 기업규모 : 투자 시점을 기준으로 "중소(벤처)", "중견", "대기업", "기타" 중 선택</t>
    <phoneticPr fontId="5" type="noConversion"/>
  </si>
  <si>
    <t xml:space="preserve">  4) 투자자금 용도 및 관련 사업내용 상세서술 : 투자자금 용도 및 투자를 통해 실행된 사업내용을 기재</t>
    <phoneticPr fontId="5" type="noConversion"/>
  </si>
  <si>
    <t xml:space="preserve">  5) 투자내역, 회수내역, 미회수내역 및 감액내역은 [2.6 제안사 투자현황] Sheet 작성 요령과 동일한 방법으로 기재</t>
    <phoneticPr fontId="5" type="noConversion"/>
  </si>
  <si>
    <t xml:space="preserve">  6) 투자건 담당기간 : 시작일과 종료일은 해당 투자건을 담당했던 기간을 의미(재직 시작일 및 종료일을 의미하지 않음)</t>
    <phoneticPr fontId="5" type="noConversion"/>
  </si>
  <si>
    <t xml:space="preserve">       청산펀드 관리 담당자 등)을 의미</t>
    <phoneticPr fontId="1" type="noConversion"/>
  </si>
  <si>
    <t xml:space="preserve">       증빙가능한 서류가 존재해야 함</t>
    <phoneticPr fontId="5" type="noConversion"/>
  </si>
  <si>
    <t>우선
손실
충당
조건</t>
    <phoneticPr fontId="6" type="noConversion"/>
  </si>
  <si>
    <t xml:space="preserve">       PE펀드로 지원한 경우 최초 VC펀드, VC펀드로 지원한 경우 최초 PE펀드의 결성일을 기재</t>
    <phoneticPr fontId="5" type="noConversion"/>
  </si>
  <si>
    <t xml:space="preserve">     ※ 회수투자자산의 회수총액은 투자원금을 포함한 금액으로 작성 </t>
    <phoneticPr fontId="5" type="noConversion"/>
  </si>
  <si>
    <t>회수총액/투자총액
(Multiple)
(회수료)</t>
    <phoneticPr fontId="6" type="noConversion"/>
  </si>
  <si>
    <t>투자
수익율
(Multiple)</t>
    <phoneticPr fontId="6" type="noConversion"/>
  </si>
  <si>
    <t xml:space="preserve">  2) 투자계정이나 펀드가 다른 경우, 동일 펀드의 투자일이 다른 경우 및 동일자에 투자유형이 다른 경우 각각 투자건으로 기재</t>
    <phoneticPr fontId="5" type="noConversion"/>
  </si>
  <si>
    <t>3. drop down 목록이 있는 셀은 목록에서 선택하고 다른 값을 입력하지 말 것</t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</si>
  <si>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※ 공동 운용 제안의 경우, 평가희망대상 2인(대표펀드매니저 1인, 핵심운용인력 1인) 선택</t>
    </r>
    <phoneticPr fontId="5" type="noConversion"/>
  </si>
  <si>
    <r>
      <t xml:space="preserve">     </t>
    </r>
    <r>
      <rPr>
        <sz val="10"/>
        <rFont val="맑은 고딕"/>
        <family val="3"/>
        <charset val="129"/>
      </rPr>
      <t xml:space="preserve">※ </t>
    </r>
    <r>
      <rPr>
        <sz val="10"/>
        <rFont val="맑은 고딕"/>
        <family val="3"/>
        <charset val="129"/>
        <scheme val="minor"/>
      </rPr>
      <t xml:space="preserve">단, 위의 </t>
    </r>
    <r>
      <rPr>
        <sz val="10"/>
        <rFont val="맑은 고딕"/>
        <family val="3"/>
        <charset val="129"/>
      </rPr>
      <t>①, ②, ③의 방법을 통한 투자 중</t>
    </r>
    <phoneticPr fontId="1" type="noConversion"/>
  </si>
  <si>
    <r>
      <t xml:space="preserve">  1) 재직회사명:  [2.1 제안사 개요] Sheet의 제안사명(현 직장 경우) </t>
    </r>
    <r>
      <rPr>
        <b/>
        <sz val="10"/>
        <rFont val="맑은 고딕"/>
        <family val="3"/>
        <charset val="129"/>
      </rPr>
      <t>∙</t>
    </r>
    <r>
      <rPr>
        <b/>
        <sz val="10"/>
        <rFont val="맑은 고딕"/>
        <family val="3"/>
        <charset val="129"/>
        <scheme val="major"/>
      </rPr>
      <t xml:space="preserve"> [3.4 대표이사&amp;참여인력 경력] Sheet의 재직회사명과</t>
    </r>
    <phoneticPr fontId="5" type="noConversion"/>
  </si>
  <si>
    <r>
      <t xml:space="preserve">    - 현 재직회사의 경우 종료일을 </t>
    </r>
    <r>
      <rPr>
        <b/>
        <sz val="10"/>
        <rFont val="맑은 고딕"/>
        <family val="3"/>
        <charset val="129"/>
        <scheme val="major"/>
      </rPr>
      <t>제안서 작성기준일</t>
    </r>
    <r>
      <rPr>
        <sz val="10"/>
        <rFont val="맑은 고딕"/>
        <family val="3"/>
        <charset val="129"/>
        <scheme val="major"/>
      </rPr>
      <t>로 입력(공란으로 두지 말것)</t>
    </r>
    <phoneticPr fontId="5" type="noConversion"/>
  </si>
  <si>
    <r>
      <t xml:space="preserve">    - 대기업∙해외 기업의 중소</t>
    </r>
    <r>
      <rPr>
        <b/>
        <sz val="10"/>
        <rFont val="맑은 고딕"/>
        <family val="3"/>
        <charset val="129"/>
      </rPr>
      <t>∙중견기업 협업 프로젝트의 경우, 협업 중소∙중견기업 기준으로 선택</t>
    </r>
    <phoneticPr fontId="5" type="noConversion"/>
  </si>
  <si>
    <r>
      <t xml:space="preserve">  7) 투자계정구분 : 위의 작성대상 계정 </t>
    </r>
    <r>
      <rPr>
        <sz val="10"/>
        <rFont val="맑은 고딕"/>
        <family val="3"/>
        <charset val="129"/>
      </rPr>
      <t>①, ②, ③ 중 선택</t>
    </r>
    <phoneticPr fontId="5" type="noConversion"/>
  </si>
  <si>
    <r>
      <rPr>
        <sz val="10"/>
        <rFont val="맑은 고딕"/>
        <family val="3"/>
        <charset val="129"/>
        <scheme val="major"/>
      </rPr>
      <t xml:space="preserve">   -</t>
    </r>
    <r>
      <rPr>
        <b/>
        <sz val="10"/>
        <rFont val="맑은 고딕"/>
        <family val="3"/>
        <charset val="129"/>
        <scheme val="major"/>
      </rPr>
      <t xml:space="preserve"> </t>
    </r>
    <r>
      <rPr>
        <sz val="10"/>
        <rFont val="맑은 고딕"/>
        <family val="3"/>
        <charset val="129"/>
        <scheme val="major"/>
      </rPr>
      <t>재직회사명:  [2.1 제안사 개요] Sheet의 제안사명(현 직장의 경우) 및 [3.2 참여인력 투자현황]의 재직회사명과 동일하게 할 것</t>
    </r>
    <phoneticPr fontId="5" type="noConversion"/>
  </si>
  <si>
    <r>
      <t xml:space="preserve">  </t>
    </r>
    <r>
      <rPr>
        <sz val="10"/>
        <rFont val="맑은 고딕"/>
        <family val="3"/>
        <charset val="129"/>
      </rPr>
      <t>ⅲ</t>
    </r>
    <r>
      <rPr>
        <sz val="10"/>
        <rFont val="맑은 고딕"/>
        <family val="3"/>
        <charset val="129"/>
        <scheme val="minor"/>
      </rPr>
      <t xml:space="preserve">) 제안펀드의 신청분야(필수)와 관련있는 업무경력일 경우, '제안펀드 신청분야 관련여부'를 "YES" 선택하고, </t>
    </r>
    <phoneticPr fontId="6" type="noConversion"/>
  </si>
  <si>
    <r>
      <t xml:space="preserve">     ※  </t>
    </r>
    <r>
      <rPr>
        <b/>
        <sz val="10"/>
        <rFont val="맑은 고딕"/>
        <family val="3"/>
        <charset val="129"/>
        <scheme val="major"/>
      </rPr>
      <t>반드시</t>
    </r>
    <r>
      <rPr>
        <sz val="10"/>
        <rFont val="맑은 고딕"/>
        <family val="3"/>
        <charset val="129"/>
        <scheme val="major"/>
      </rPr>
      <t xml:space="preserve"> 한 개 펀드에 대한 설립, 변경, 청산일 또는 기준일 현재 핵심인력 전체를 기입한 후 다른 펀드 기입</t>
    </r>
    <phoneticPr fontId="5" type="noConversion"/>
  </si>
  <si>
    <r>
      <t xml:space="preserve">2) 펀드설립 이후 청산시 또는 제안서작성기준일까지의 모든 </t>
    </r>
    <r>
      <rPr>
        <b/>
        <sz val="10"/>
        <rFont val="맑은 고딕"/>
        <family val="3"/>
        <charset val="129"/>
        <scheme val="major"/>
      </rPr>
      <t>변경이력 기재</t>
    </r>
    <phoneticPr fontId="6" type="noConversion"/>
  </si>
  <si>
    <r>
      <t xml:space="preserve"> - 유출되는 인력, 유입되는 인력을 </t>
    </r>
    <r>
      <rPr>
        <b/>
        <sz val="10"/>
        <rFont val="맑은 고딕"/>
        <family val="3"/>
        <charset val="129"/>
        <scheme val="major"/>
      </rPr>
      <t>각각 별도 행으로 기재</t>
    </r>
    <phoneticPr fontId="6" type="noConversion"/>
  </si>
  <si>
    <t>항목</t>
    <phoneticPr fontId="9" type="noConversion"/>
  </si>
  <si>
    <t>결과</t>
    <phoneticPr fontId="9" type="noConversion"/>
  </si>
  <si>
    <t>Sheet 1.1 제안펀드</t>
    <phoneticPr fontId="1" type="noConversion"/>
  </si>
  <si>
    <t>1. '제안서작성기준일'을 임의로 기입 여부 (작성요령 중 Ⅱ. 용어의 정의 등' 참조)</t>
    <phoneticPr fontId="1" type="noConversion"/>
  </si>
  <si>
    <t>Sheet 1.2 예상출자내역</t>
    <phoneticPr fontId="1" type="noConversion"/>
  </si>
  <si>
    <t>비고</t>
    <phoneticPr fontId="9" type="noConversion"/>
  </si>
  <si>
    <t>자동체크</t>
    <phoneticPr fontId="1" type="noConversion"/>
  </si>
  <si>
    <t>수기입력</t>
    <phoneticPr fontId="1" type="noConversion"/>
  </si>
  <si>
    <t>펀드명</t>
    <phoneticPr fontId="1" type="noConversion"/>
  </si>
  <si>
    <t>결성일자</t>
    <phoneticPr fontId="1" type="noConversion"/>
  </si>
  <si>
    <t>Sheet 2.6 제안사 투자현황</t>
    <phoneticPr fontId="1" type="noConversion"/>
  </si>
  <si>
    <t>1.투자금액(N열) = 회수투자자산 투자원금(T열) + 감액금액(X열) + 미회수투자자산 투자원금(Z열)</t>
    <phoneticPr fontId="1" type="noConversion"/>
  </si>
  <si>
    <t>3. 미회수 투자자산 가치(AA)열의 적정한 기재
- 시장성 자산(상장기업, IPO, 시가평가대상 회사채 등) → 시가(작성기준일 종가, 공모예정가, 채권시가 등)
- 비사장성 자산 : 최근 년도 감사보고서(또는 가결산보고서) 상 금액</t>
    <phoneticPr fontId="1" type="noConversion"/>
  </si>
  <si>
    <r>
      <t>2. 회수총액(S열) : "회수료" 및 "부분회수" 투자건에 대해 실제 펀드계정에서 회수한 총 금액 기재 
                       (미회수 투자건</t>
    </r>
    <r>
      <rPr>
        <vertAlign val="superscript"/>
        <sz val="11"/>
        <rFont val="맑은 고딕"/>
        <family val="3"/>
        <charset val="129"/>
        <scheme val="major"/>
      </rPr>
      <t>*</t>
    </r>
    <r>
      <rPr>
        <sz val="11"/>
        <rFont val="맑은 고딕"/>
        <family val="3"/>
        <charset val="129"/>
        <scheme val="major"/>
      </rPr>
      <t xml:space="preserve">은 0원 기재)
 * 원금회수가 없는 회수(보통주 배당금 수령, 메자닌 투자 이자 등만 수취한 경우) </t>
    </r>
    <r>
      <rPr>
        <sz val="11"/>
        <rFont val="맑은 고딕"/>
        <family val="3"/>
        <charset val="129"/>
      </rPr>
      <t>→ "미회수"로 기입</t>
    </r>
    <phoneticPr fontId="1" type="noConversion"/>
  </si>
  <si>
    <t>Sheet 3.1 대표이사&amp;참여인력 개요</t>
    <phoneticPr fontId="1" type="noConversion"/>
  </si>
  <si>
    <t>Sheet 3.2 참여인력 투자현황</t>
    <phoneticPr fontId="1" type="noConversion"/>
  </si>
  <si>
    <r>
      <t>1.동일 투자건에 다수의 인력을 기재하지는 않았는지 (</t>
    </r>
    <r>
      <rPr>
        <b/>
        <sz val="11"/>
        <rFont val="맑은 고딕"/>
        <family val="3"/>
        <charset val="129"/>
        <scheme val="major"/>
      </rPr>
      <t xml:space="preserve">기여도 높은 1인만 기재 </t>
    </r>
    <r>
      <rPr>
        <sz val="11"/>
        <rFont val="맑은 고딕"/>
        <family val="3"/>
        <charset val="129"/>
        <scheme val="major"/>
      </rPr>
      <t>필요)</t>
    </r>
    <phoneticPr fontId="1" type="noConversion"/>
  </si>
  <si>
    <t>3.투자금액(T열) = 회수투자자산 투자원금(AA열) + 감액금액(AE열) + 미회수투자자산 투자원금(AG열)</t>
    <phoneticPr fontId="1" type="noConversion"/>
  </si>
  <si>
    <r>
      <t>4. 회수총액(S열) : "회수료" 및 "부분회수" 투자건에 대해 실제 펀드계정에서 회수한 총 금액 기재 
                       (미회수 투자건</t>
    </r>
    <r>
      <rPr>
        <vertAlign val="superscript"/>
        <sz val="11"/>
        <rFont val="맑은 고딕"/>
        <family val="3"/>
        <charset val="129"/>
        <scheme val="major"/>
      </rPr>
      <t>*</t>
    </r>
    <r>
      <rPr>
        <sz val="11"/>
        <rFont val="맑은 고딕"/>
        <family val="3"/>
        <charset val="129"/>
        <scheme val="major"/>
      </rPr>
      <t xml:space="preserve">은 0원 기재)
 * 원금회수가 없는 회수(보통주 배당금 수령, 메자닌 투자 이자 등만 수취한 경우) </t>
    </r>
    <r>
      <rPr>
        <sz val="11"/>
        <rFont val="맑은 고딕"/>
        <family val="3"/>
        <charset val="129"/>
      </rPr>
      <t>→ "미회수"로 기입</t>
    </r>
    <phoneticPr fontId="1" type="noConversion"/>
  </si>
  <si>
    <t>5. 미회수 투자자산 가치(AA)열의 적정한 기재
- 시장성 자산(상장기업, IPO, 시가평가대상 회사채 등) → 시가(작성기준일 종가, 공모예정가, 채권시가 등)
- 비사장성 자산 : 최근 년도 감사보고서(또는 가결산보고서) 상 금액</t>
    <phoneticPr fontId="1" type="noConversion"/>
  </si>
  <si>
    <t>6. 감액사실이 있는 경우, "회수료" 선택 후 관련 내용을 입력하였는지</t>
    <phoneticPr fontId="1" type="noConversion"/>
  </si>
  <si>
    <t>4. 감액사실이 있는 경우, "회수료" 선택 후 관련 내용을 입력하였는지</t>
    <phoneticPr fontId="1" type="noConversion"/>
  </si>
  <si>
    <t>Sheet 3.4 대표이사&amp;참여인력 경력</t>
    <phoneticPr fontId="1" type="noConversion"/>
  </si>
  <si>
    <t>1. "3.4 참여인력 경력" 상 담당기간이 경력관련 증빙서류와 일치하는지 확인</t>
    <phoneticPr fontId="5" type="noConversion"/>
  </si>
  <si>
    <t>2. 투자업무 수행내역 YES 선택했으나 주요업무 수행내역에는 비투자업무 선택 여부</t>
    <phoneticPr fontId="1" type="noConversion"/>
  </si>
  <si>
    <t>Sheet 4.1 펀드거래</t>
    <phoneticPr fontId="1" type="noConversion"/>
  </si>
  <si>
    <t>1. 운용중/청산중 펀드의 수익률 계산을 위해 "가상분배" 항목을 입력하였는지
 - [2.5제안사 펀드현황 시트] 상의 [펀드 순자산]금액 X 1,000,000(원단위)</t>
    <phoneticPr fontId="1" type="noConversion"/>
  </si>
  <si>
    <t>산업은행 출자사업 선정년도</t>
    <phoneticPr fontId="6" type="noConversion"/>
  </si>
  <si>
    <t>기타 제안조건(우선손실충당 등)</t>
    <phoneticPr fontId="1" type="noConversion"/>
  </si>
  <si>
    <t>ESG 투자체계 구축 및 운용</t>
    <phoneticPr fontId="1" type="noConversion"/>
  </si>
  <si>
    <t>도입</t>
    <phoneticPr fontId="1" type="noConversion"/>
  </si>
  <si>
    <t>미도입</t>
    <phoneticPr fontId="1" type="noConversion"/>
  </si>
  <si>
    <t>ESG 투자체계 구축 및 운용여부</t>
    <phoneticPr fontId="1" type="noConversion"/>
  </si>
  <si>
    <t xml:space="preserve">  1) 'ESG(환경보호(E), 사회적 책임(S), 적정한 지배구조(G)) 투자체계 구축 및 운용을 "도입", "미도입" 중 선택</t>
    <phoneticPr fontId="5" type="noConversion"/>
  </si>
  <si>
    <t xml:space="preserve">  2) 운용펀드최초결성일 : [Ⅱ.용어의 정의 등]의 운용펀드 최초결성일 참조</t>
    <phoneticPr fontId="5" type="noConversion"/>
  </si>
  <si>
    <t xml:space="preserve">   (단, 투자경력과 산업경력의 합산 산정은 불가) 예) 투자경력 2년에 산업경력 4년 있는 경우라도 합산할 수 없음</t>
    <phoneticPr fontId="1" type="noConversion"/>
  </si>
  <si>
    <t xml:space="preserve">                ※ 원금회수가 없는 보통주(우선주) 배당금 수령이나, 메자닌 투자의 이자 수취의 경우에는 미회수로 판단 </t>
    <phoneticPr fontId="5" type="noConversion"/>
  </si>
  <si>
    <t>1) 펀드계정 : [2.5. 제안사 펀드현황] Sheet 상 작성된 펀드의 펀드계정을 통해 실행된 모든 투자</t>
    <phoneticPr fontId="5" type="noConversion"/>
  </si>
  <si>
    <t xml:space="preserve">      ② PE 및 VC 고유계정 투자 : PE 또는 VC 투자 전담부서에서 주식 또는 주식연계채권(문화∙ 컨텐츠 등에 대한 프로젝트 투자</t>
    <phoneticPr fontId="1" type="noConversion"/>
  </si>
  <si>
    <t xml:space="preserve">         포함)을 통한 해당 법인의 고유재산 투자</t>
    <phoneticPr fontId="1" type="noConversion"/>
  </si>
  <si>
    <t>3. 주요업무 수행내역을 기준에 맞게 입력하였는지
    ※ '주요업무 수행내역'는 아래의 기준에 따라 선택
     ① PE/VC펀드운용 : PE/VC 펀드계정을 통한 투자업무
     ② PE/VC고유계정투자 : PE/VC 고유계정을 통한 투자업무
     ③ 기타투자업무 : M&amp;A자문, 투자컨설팅, 부동산·부실채권, LP업무 등 기타 투자업무와 관련하여 
                          투자대상 발굴·투자검토·사후관리·회수 등의 실무 수행 또는 의사결정 과정에 참여한 업무 (대출, 외환 등 투자와 무관한 업무 제외) 
     ④ 비투자업무 : 자산에 대한 투자 또는 자산운용을 목적으로 설립된 법인(금융투자기관) 외 업무</t>
    <phoneticPr fontId="1" type="noConversion"/>
  </si>
  <si>
    <r>
      <t xml:space="preserve">2. 주요 평가대상 지정 여부(R열)
 - Q열에서 지정한 대펀,핵운과 별개로 </t>
    </r>
    <r>
      <rPr>
        <b/>
        <sz val="11"/>
        <rFont val="맑은 고딕"/>
        <family val="3"/>
        <charset val="129"/>
        <scheme val="major"/>
      </rPr>
      <t>실제 평가대상 인원을 반드시 지정</t>
    </r>
    <r>
      <rPr>
        <sz val="11"/>
        <rFont val="맑은 고딕"/>
        <family val="3"/>
        <charset val="129"/>
        <scheme val="major"/>
      </rPr>
      <t xml:space="preserve">
 - </t>
    </r>
    <r>
      <rPr>
        <b/>
        <sz val="11"/>
        <rFont val="맑은 고딕"/>
        <family val="3"/>
        <charset val="129"/>
        <scheme val="major"/>
      </rPr>
      <t>대표펀드매니저 1인, 핵심운용인력 2인 (Co-GP인 경우 대표펀드매니저 1인, 핵심운용인력 1인)</t>
    </r>
    <r>
      <rPr>
        <sz val="11"/>
        <rFont val="맑은 고딕"/>
        <family val="3"/>
        <charset val="129"/>
        <scheme val="major"/>
      </rPr>
      <t xml:space="preserve">
 * 평가대상 인원은 정확히 기준과 정확히 일치시킬 것 (예 : 대펀 1인, 핵운 3인 </t>
    </r>
    <r>
      <rPr>
        <sz val="11"/>
        <rFont val="맑은 고딕"/>
        <family val="3"/>
        <charset val="129"/>
      </rPr>
      <t>→  불가)</t>
    </r>
    <phoneticPr fontId="1" type="noConversion"/>
  </si>
  <si>
    <t>1. 대표펀드매니저 지정 여부(Q열)</t>
    <phoneticPr fontId="1" type="noConversion"/>
  </si>
  <si>
    <t xml:space="preserve">     ※ M&amp;A가 있었던 경우 M&amp;A 이전에 청산한 펀드는 포함</t>
    <phoneticPr fontId="5" type="noConversion"/>
  </si>
  <si>
    <t xml:space="preserve">     ※ 회사분할이 있었던 경우 분할 이전에 청산한 펀드는 제외</t>
    <phoneticPr fontId="5" type="noConversion"/>
  </si>
  <si>
    <r>
      <rPr>
        <sz val="10"/>
        <rFont val="맑은 고딕"/>
        <family val="3"/>
        <charset val="129"/>
      </rPr>
      <t xml:space="preserve">  ②</t>
    </r>
    <r>
      <rPr>
        <b/>
        <sz val="10"/>
        <rFont val="맑은 고딕"/>
        <family val="3"/>
        <charset val="129"/>
        <scheme val="minor"/>
      </rPr>
      <t xml:space="preserve"> PE/VC 고유계정 투자</t>
    </r>
    <r>
      <rPr>
        <sz val="10"/>
        <rFont val="맑은 고딕"/>
        <family val="3"/>
        <charset val="129"/>
        <scheme val="minor"/>
      </rPr>
      <t xml:space="preserve"> : 해당 법인의 </t>
    </r>
    <r>
      <rPr>
        <b/>
        <sz val="10"/>
        <rFont val="맑은 고딕"/>
        <family val="3"/>
        <charset val="129"/>
        <scheme val="minor"/>
      </rPr>
      <t>PE/VC</t>
    </r>
    <r>
      <rPr>
        <sz val="10"/>
        <rFont val="맑은 고딕"/>
        <family val="3"/>
        <charset val="129"/>
        <scheme val="minor"/>
      </rPr>
      <t xml:space="preserve"> 투자 전담부서에서 </t>
    </r>
    <r>
      <rPr>
        <b/>
        <sz val="10"/>
        <rFont val="맑은 고딕"/>
        <family val="3"/>
        <charset val="129"/>
        <scheme val="minor"/>
      </rPr>
      <t>고유계정</t>
    </r>
    <r>
      <rPr>
        <sz val="10"/>
        <rFont val="맑은 고딕"/>
        <family val="3"/>
        <charset val="129"/>
        <scheme val="minor"/>
      </rPr>
      <t>을 통해 주식 또는 주식연계채권(문화</t>
    </r>
    <r>
      <rPr>
        <sz val="10"/>
        <rFont val="맑은 고딕"/>
        <family val="3"/>
        <charset val="129"/>
      </rPr>
      <t>·컨텐츠등에</t>
    </r>
    <phoneticPr fontId="6" type="noConversion"/>
  </si>
  <si>
    <r>
      <rPr>
        <sz val="10"/>
        <rFont val="맑은 고딕"/>
        <family val="3"/>
        <charset val="129"/>
      </rPr>
      <t xml:space="preserve">  ③</t>
    </r>
    <r>
      <rPr>
        <sz val="10"/>
        <rFont val="맑은 고딕"/>
        <family val="3"/>
        <charset val="129"/>
        <scheme val="minor"/>
      </rPr>
      <t xml:space="preserve"> </t>
    </r>
    <r>
      <rPr>
        <b/>
        <sz val="10"/>
        <rFont val="맑은 고딕"/>
        <family val="3"/>
        <charset val="129"/>
        <scheme val="minor"/>
      </rPr>
      <t>기타 투자</t>
    </r>
    <r>
      <rPr>
        <sz val="10"/>
        <rFont val="맑은 고딕"/>
        <family val="3"/>
        <charset val="129"/>
        <scheme val="minor"/>
      </rPr>
      <t xml:space="preserve"> : ①, ②에 해당하지 않는 주식 또는 주식연계채권(문화·컨텐츠등에 대한 프로젝트 투자 포함) 투자</t>
    </r>
    <phoneticPr fontId="6" type="noConversion"/>
  </si>
  <si>
    <r>
      <t xml:space="preserve">     </t>
    </r>
    <r>
      <rPr>
        <b/>
        <sz val="10"/>
        <rFont val="맑은 고딕"/>
        <family val="3"/>
        <charset val="129"/>
      </rPr>
      <t>① PE/VC펀드운용 : PE/VC 펀드계정을 통한 투자업무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</si>
  <si>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② PE/VC고유계정투자 : PE/VC 고유계정을 통한 투자업무</t>
    </r>
    <phoneticPr fontId="5" type="noConversion"/>
  </si>
  <si>
    <t>콜옵션</t>
    <phoneticPr fontId="1" type="noConversion"/>
  </si>
  <si>
    <t xml:space="preserve">    - 최종회수일은 제안서 작성 기준일 이후일 수 없음</t>
    <phoneticPr fontId="1" type="noConversion"/>
  </si>
  <si>
    <t>투자기간
종료일</t>
    <phoneticPr fontId="1" type="noConversion"/>
  </si>
  <si>
    <t>15. 'Self-Check' sheet상 체크를 통해 운용사 자체 검증 필수 요망</t>
    <phoneticPr fontId="5" type="noConversion"/>
  </si>
  <si>
    <t xml:space="preserve">  5) 해산(예정)일 : 제안서 작성일 기준 청산료된 펀드이면 청산일로 기재</t>
    <phoneticPr fontId="5" type="noConversion"/>
  </si>
  <si>
    <t xml:space="preserve">  6) 보수(관리보수, 성과보수) : 펀드 투자규약(또는 정관) 상의 보수기준 또는 제안사의 목표 보수기준</t>
    <phoneticPr fontId="5" type="noConversion"/>
  </si>
  <si>
    <t xml:space="preserve">  7) 펀드수익율, 분배 및 비용의 음영부분 : [4.1 펀드 거래] Sheet 작성 후 자동반영</t>
    <phoneticPr fontId="5" type="noConversion"/>
  </si>
  <si>
    <t xml:space="preserve">  8) 투자 및 회수, 미회수자산 : [2.6 제안사 투자현황] Sheet 작성 후 자동반영</t>
    <phoneticPr fontId="5" type="noConversion"/>
  </si>
  <si>
    <t xml:space="preserve">  11) 운용인력변경횟수 : [4.2 핵심운용인력 변경이력] Sheet 작성 후 자동반영</t>
    <phoneticPr fontId="5" type="noConversion"/>
  </si>
  <si>
    <t xml:space="preserve">  12) 운용사수 : 제안사 단독운용인 경우에는 1로 기재</t>
    <phoneticPr fontId="5" type="noConversion"/>
  </si>
  <si>
    <t xml:space="preserve">  13) 운용사가 3개사 이상인 경우 : 제안사 우선 기재 후, 출자약정액 순으로 큰 운용사 2곳을 기재</t>
    <phoneticPr fontId="5" type="noConversion"/>
  </si>
  <si>
    <t xml:space="preserve">  14) 우선손실충당 : 투자규약(또는 정관) 상의 우선손실충당조건을 기재 (해당사항이 없을 경우 생략 가능)</t>
    <phoneticPr fontId="5" type="noConversion"/>
  </si>
  <si>
    <t xml:space="preserve">    - 해외 기업의 투자일 경우는 기타로 선택(단, 국내법인의 해외현지법인 투자의 경우는 국내법인의 기업규모를 기준으로 
      "중소(벤처)", "중견", "대기업", "기타" 중 선택</t>
    <phoneticPr fontId="5" type="noConversion"/>
  </si>
  <si>
    <t>산업은행
위탁펀드
여부</t>
    <phoneticPr fontId="6" type="noConversion"/>
  </si>
  <si>
    <t xml:space="preserve">    ※ 과거 근무한 재직기관의 투자현황은 별도첨부한 '경력확인서'(한글양식 서식6)를 받아야 함</t>
    <phoneticPr fontId="5" type="noConversion"/>
  </si>
  <si>
    <t xml:space="preserve">     ※ 과거 근무한 재직기관의 투자현황은 별도첨부한 '경력확인서'(한글양식 서식6)를 받아야 함</t>
    <phoneticPr fontId="5" type="noConversion"/>
  </si>
  <si>
    <t>펀드 청산시 출자자에게 현물로 분배한 경우 그 가치
※ 현장실사시 가치를 증빙할 평가보고서 및 총회 안건 구비 요망</t>
    <phoneticPr fontId="1" type="noConversion"/>
  </si>
  <si>
    <t>1. G열 출자확정시
  - "제안사", "계열회사 및 특수관계인", "펀드참여인력"은 "운용사" 선택 
  - "정책기관", "민간출자자"는 "LOC" 선택
2. G열 출자확정여부 : LOC 기입 적정성 확인
 * 구속력 있는 출자약정 등이 아님에도 불구 LOC로 기재하지는 않았는지</t>
    <phoneticPr fontId="1" type="noConversion"/>
  </si>
  <si>
    <t>산업은행 출자사업</t>
    <phoneticPr fontId="1" type="noConversion"/>
  </si>
  <si>
    <t>(단위: 백만원)</t>
    <phoneticPr fontId="1" type="noConversion"/>
  </si>
  <si>
    <t>목표결성금액</t>
    <phoneticPr fontId="6" type="noConversion"/>
  </si>
  <si>
    <t>PE-(가)</t>
    <phoneticPr fontId="1" type="noConversion"/>
  </si>
  <si>
    <t>PE-(나)</t>
    <phoneticPr fontId="1" type="noConversion"/>
  </si>
  <si>
    <t>PE-(다)</t>
    <phoneticPr fontId="1" type="noConversion"/>
  </si>
  <si>
    <t>PE-(라)</t>
    <phoneticPr fontId="1" type="noConversion"/>
  </si>
  <si>
    <t>VC-(가)</t>
    <phoneticPr fontId="1" type="noConversion"/>
  </si>
  <si>
    <t>VC-(나)</t>
    <phoneticPr fontId="1" type="noConversion"/>
  </si>
  <si>
    <t>VC-(다)</t>
    <phoneticPr fontId="1" type="noConversion"/>
  </si>
  <si>
    <t>VC-(라)</t>
    <phoneticPr fontId="1" type="noConversion"/>
  </si>
  <si>
    <t>VC-(마)</t>
    <phoneticPr fontId="1" type="noConversion"/>
  </si>
  <si>
    <t>VC-(바)</t>
    <phoneticPr fontId="1" type="noConversion"/>
  </si>
  <si>
    <t>VC-(사)</t>
    <phoneticPr fontId="1" type="noConversion"/>
  </si>
  <si>
    <t>기타-(가)</t>
    <phoneticPr fontId="1" type="noConversion"/>
  </si>
  <si>
    <t>기타-(나)</t>
    <phoneticPr fontId="1" type="noConversion"/>
  </si>
  <si>
    <t>기타-(다)</t>
    <phoneticPr fontId="1" type="noConversion"/>
  </si>
  <si>
    <t>기타-(라)</t>
    <phoneticPr fontId="1" type="noConversion"/>
  </si>
  <si>
    <t>기타-(마)</t>
    <phoneticPr fontId="1" type="noConversion"/>
  </si>
  <si>
    <t>기타-(바)</t>
    <phoneticPr fontId="1" type="noConversion"/>
  </si>
  <si>
    <t>기타-(사)</t>
    <phoneticPr fontId="1" type="noConversion"/>
  </si>
  <si>
    <t>=IFERROR(SUMPRODUCT((OFFSET(대표이사_참여인력_투자현황,0,0,ROWS(대표이사_참여인력_투자현황),1)=$E11)*1,OFFSET(대표이사_참여인력_투자현황,0,59,ROWS(대표이사_참여인력_투자현황),1),OFFSET(대표이사_참여인력_투자현황,0,80,ROWS(대표이사_참여인력_투자현황),1)),0)</t>
    <phoneticPr fontId="1" type="noConversion"/>
  </si>
  <si>
    <t>※ PE펀드로 지원시 PE 펀드 최초 결성일, VC펀드로 지원시 VC펀드 최초 결성일, 기타 주식등 투자 펀드의 경우 기타 주식등 투자 
   펀드 최초 결성일 작성</t>
    <phoneticPr fontId="6" type="noConversion"/>
  </si>
  <si>
    <t xml:space="preserve"> ③ 기타 주식등 투자 펀드 : 국내 중소, 벤처, 중견기업의 주식 및 주식연계채권에 주로 투자하는 펀드로서, </t>
    <phoneticPr fontId="1" type="noConversion"/>
  </si>
  <si>
    <t xml:space="preserve">                       등록된 기업구조조정조합 및 [산업발전법]제20조에 따른 기업구조개선 경영참여형 사모집합투자기구 등</t>
    <phoneticPr fontId="1" type="noConversion"/>
  </si>
  <si>
    <t>출자자 구성을 완료하고 투자규약(또는 정관)은 체결되었으나 납입출자금이 없는 경우</t>
  </si>
  <si>
    <t>펀드결성일의 기준에 따라 펀드를 결성한 경우로서 납입출자금 있는 경우</t>
  </si>
  <si>
    <t xml:space="preserve"> 해당 펀드를 대표하는 인력(1인 이상)</t>
    <phoneticPr fontId="6" type="noConversion"/>
  </si>
  <si>
    <t>4. 정책출자 비율</t>
    <phoneticPr fontId="6" type="noConversion"/>
  </si>
  <si>
    <t>2. 출자자유형 : "제안사", "계열회사 및 특수관계인", "펀드참여인력", "정책기관", "민간출자자" 중 선택</t>
    <phoneticPr fontId="6" type="noConversion"/>
  </si>
  <si>
    <t xml:space="preserve">   - "제안사", "계열회사 및 특수관계인", "펀드참여인력"은 "운용사" 선택</t>
    <phoneticPr fontId="6" type="noConversion"/>
  </si>
  <si>
    <t xml:space="preserve">  9) 담당역할 : 해당 투자건의 담당역할을 선택하고(중복선택 가능) 해당내용 기재</t>
    <phoneticPr fontId="5" type="noConversion"/>
  </si>
  <si>
    <t xml:space="preserve">  10) 투자펀드내역 : 해당 투자건이 펀드를 통한 투자일 경우, 해당내용 작성</t>
    <phoneticPr fontId="5" type="noConversion"/>
  </si>
  <si>
    <t xml:space="preserve">  11) 검증인은 운용인력이 과거 근무했던 운용사에 현재 근무하고 있는 담당자 또는 검증 가능한 직원(펀드 투자의 경우, </t>
    <phoneticPr fontId="5" type="noConversion"/>
  </si>
  <si>
    <t xml:space="preserve"> ※ 단, 제안펀드에 참여하지 않는 대표이사(또는 사업부문 대표)의 경우, 확인 불가시 작성 생략 가능</t>
    <phoneticPr fontId="5" type="noConversion"/>
  </si>
  <si>
    <t xml:space="preserve">    ※ 학력 : 고등학교부터 기재하되, 최종학력이 맨 위에 오도록 기재할 것</t>
    <phoneticPr fontId="5" type="noConversion"/>
  </si>
  <si>
    <t>2. 담당업무 수행기간을 기준으로 작성(회사 재직기간, 부서 재직기간 중복 입력)</t>
    <phoneticPr fontId="1" type="noConversion"/>
  </si>
  <si>
    <t xml:space="preserve">    ※ 현재 재직기관의 주요 수행업무(PE/VC펀드운용, PE/VC고유계정투자, 기타투자)에 대하여 현장실사시 객관적으로 </t>
    <phoneticPr fontId="5" type="noConversion"/>
  </si>
  <si>
    <t>정책출자금액</t>
    <phoneticPr fontId="1" type="noConversion"/>
  </si>
  <si>
    <t>운용펀드
최초결성일
(펀드성립일)</t>
    <phoneticPr fontId="6" type="noConversion"/>
  </si>
  <si>
    <t>ⅲ) 단, 투자구조와 관계없이 최종 투자대상이 부동산, 무수익대출(NPL), Commodity(현물 및 파생상품)등인 펀드,</t>
    <phoneticPr fontId="5" type="noConversion"/>
  </si>
  <si>
    <t xml:space="preserve">      ① PE펀드 : [자본시장과금융투자업에관한법률]제9조18항7호('15.7.24자 삭제되기 전의 것을 말함)에 따른 사모투자전문회사,      
                      [자본시장과금융투자업에관한법률]제9조19항1호에 따른 경영참여형 사모집합투자기구('21.10.21일 이전설립), 
                      [자본시장과금융투자업에관한법률]제249조의7 5항에 따른 경영참여목적 투자를 하는 제9조19항에 따른 일반사모집합투자기구 
                      ('21.10.21일 이후 설립)
                      [자본시장과금융투자업에관한법률]제249조의7 5항에 따른 경영참여목적 투자를 하는 제9조19항에 따른 기관전용사모집합투자기구 
                      ('21.10.21일 이후 설립)</t>
    <phoneticPr fontId="1" type="noConversion"/>
  </si>
  <si>
    <t xml:space="preserve">         VC펀드 : [벤처투자촉진에관한법]제2조제11호에 따른 벤처투자조합,
                      [중소기업창원지원법]제2조제5호에 따른 중소기업창업투자조합, 
                      [벤처기업육성에관한특별조치법]제4조의3에 따른 한국벤처투자조합, 
                      [소재·부품·장비산업경쟁력강화를위한특별조치법]제18조에 따른 소재·부품·장비 전문투자조합
                      [여신전문금융업법]제41조제3항에 따른 신기술사업투자조합, 
                      [농림수산식품투자조합결성및운용에관한법률]제8조1항1호 및 동법률제8조1항6호에 따른 조합(이하 농식품투자조합),
                      [자본시장과금융투자업에관한법률]제249조의23 1항에 따른 창업·벤처전문 (경영참여형) 사모집합투자기구</t>
    <phoneticPr fontId="1" type="noConversion"/>
  </si>
  <si>
    <t xml:space="preserve">      ③ 기타 투자업무 : ①, ②를 제외한 투자관련 업무(금융투자기관재직 중 M&amp;A자문, 투자컨설팅, LP업무 등)를 포괄적으로 인정</t>
    <phoneticPr fontId="1" type="noConversion"/>
  </si>
  <si>
    <t xml:space="preserve">    - 부실발생 기준 (동 부실발생 기준은 참고사항으로 아래의 각 호를 포함하되 이에 한정되지 아니함)</t>
    <phoneticPr fontId="5" type="noConversion"/>
  </si>
  <si>
    <t xml:space="preserve">       (기업개선작업, 채권금융기관의 퇴출결정, 자율협약 등을 포함)의 개시신청이 있는 경우</t>
    <phoneticPr fontId="5" type="noConversion"/>
  </si>
  <si>
    <t xml:space="preserve">        의한 강제집행개시의 신청이 있거나 체납처분의 착수가 있는 경우로서 대상이 된 재산의 장부가액의  합계가 투자대상</t>
    <phoneticPr fontId="5" type="noConversion"/>
  </si>
  <si>
    <t>노앤파트너스㈜</t>
  </si>
  <si>
    <t xml:space="preserve"> </t>
    <phoneticPr fontId="5" type="noConversion"/>
  </si>
  <si>
    <t xml:space="preserve">  주2) 산업경력 : 자산에 대한 투자 또는 자산운용을 목적으로 설립된 법인(금융투자기관) 外 근무경력 중 제안펀드의 주목적 투자</t>
    <phoneticPr fontId="1" type="noConversion"/>
  </si>
  <si>
    <r>
      <t xml:space="preserve">      대상과 관련있는 업무경력(일반행정, 재무, 회계업무 등은 인정되지 않으며 연구</t>
    </r>
    <r>
      <rPr>
        <sz val="10"/>
        <color theme="1"/>
        <rFont val="굴림체"/>
        <family val="3"/>
        <charset val="129"/>
      </rPr>
      <t>∙</t>
    </r>
    <r>
      <rPr>
        <sz val="10"/>
        <color theme="1"/>
        <rFont val="맑은 고딕"/>
        <family val="3"/>
        <charset val="129"/>
        <scheme val="minor"/>
      </rPr>
      <t>개발, (신)사업 기획 등 유관업무로서 경력 증빙이 가능한 경우에 인정)</t>
    </r>
    <phoneticPr fontId="1" type="noConversion"/>
  </si>
  <si>
    <t>3. 출자확정구분(출자가 확정된 경우 선택구분)</t>
    <phoneticPr fontId="6" type="noConversion"/>
  </si>
  <si>
    <r>
      <t xml:space="preserve">       </t>
    </r>
    <r>
      <rPr>
        <b/>
        <sz val="10"/>
        <color rgb="FF0070C0"/>
        <rFont val="바탕"/>
        <family val="1"/>
        <charset val="129"/>
      </rPr>
      <t>※</t>
    </r>
    <r>
      <rPr>
        <b/>
        <sz val="10"/>
        <color rgb="FF0070C0"/>
        <rFont val="맑은 고딕"/>
        <family val="3"/>
        <charset val="129"/>
      </rPr>
      <t xml:space="preserve"> </t>
    </r>
    <r>
      <rPr>
        <b/>
        <sz val="10"/>
        <color rgb="FF0070C0"/>
        <rFont val="맑은 고딕"/>
        <family val="3"/>
        <charset val="129"/>
        <scheme val="major"/>
      </rPr>
      <t>최근 년도 펀드 감사보고서(또는 가결산보고서)에 반영되지 않은 공정가치 금액은 인정하지 않음</t>
    </r>
    <phoneticPr fontId="5" type="noConversion"/>
  </si>
  <si>
    <t>ⅰ) 자산에 대한 투자 또는 자산운용을 목적으로 설립된 법인(금융투자기관에 한정, 회계법인, 자문사, 일반법인 등 제외) 재직 중에</t>
    <phoneticPr fontId="6" type="noConversion"/>
  </si>
  <si>
    <r>
      <rPr>
        <sz val="10"/>
        <color theme="1"/>
        <rFont val="맑은 고딕"/>
        <family val="3"/>
        <charset val="129"/>
      </rPr>
      <t xml:space="preserve">  ①</t>
    </r>
    <r>
      <rPr>
        <b/>
        <sz val="10"/>
        <color theme="1"/>
        <rFont val="맑은 고딕"/>
        <family val="3"/>
        <charset val="129"/>
        <scheme val="minor"/>
      </rPr>
      <t xml:space="preserve"> PE/VC 펀드계정 투자</t>
    </r>
    <r>
      <rPr>
        <sz val="10"/>
        <color theme="1"/>
        <rFont val="맑은 고딕"/>
        <family val="3"/>
        <charset val="129"/>
        <scheme val="minor"/>
      </rPr>
      <t xml:space="preserve"> : 해당 법인의 </t>
    </r>
    <r>
      <rPr>
        <b/>
        <sz val="10"/>
        <color theme="1"/>
        <rFont val="맑은 고딕"/>
        <family val="3"/>
        <charset val="129"/>
        <scheme val="minor"/>
      </rPr>
      <t>PE/VC펀드계정</t>
    </r>
    <r>
      <rPr>
        <sz val="10"/>
        <color theme="1"/>
        <rFont val="맑은 고딕"/>
        <family val="3"/>
        <charset val="129"/>
        <scheme val="minor"/>
      </rPr>
      <t>을 통해 주식 또는 주식연계채권(문화·컨텐츠등에 대한 프로젝트 투자</t>
    </r>
    <phoneticPr fontId="6" type="noConversion"/>
  </si>
  <si>
    <t xml:space="preserve">     (투심위 위원 또는 부서 총괄 책임자로 의사 결정에만 참여하거나 실무자로서 일상적 사후관리 업무 위주로 담당한 경우 제외)</t>
    <phoneticPr fontId="5" type="noConversion"/>
  </si>
  <si>
    <r>
      <t xml:space="preserve">                           사후관리</t>
    </r>
    <r>
      <rPr>
        <b/>
        <sz val="10"/>
        <color theme="1"/>
        <rFont val="맑은 고딕"/>
        <family val="3"/>
        <charset val="129"/>
      </rPr>
      <t>·회수 등의 실무 수행 또는 의사결정 과정에 참여한 업무 (대출, 외환 등 투자와 무관한 업무 제외)</t>
    </r>
    <phoneticPr fontId="5" type="noConversion"/>
  </si>
  <si>
    <r>
      <t xml:space="preserve">     </t>
    </r>
    <r>
      <rPr>
        <b/>
        <sz val="10"/>
        <color theme="1"/>
        <rFont val="맑은 고딕"/>
        <family val="3"/>
        <charset val="129"/>
      </rPr>
      <t>④ 비투자업무 : 자산에 대한 투자 또는 자산운용을 목적으로 설립된 법인(금융투자기관) 외 업무(회계법인, 자문사, 일반법인 등)</t>
    </r>
    <phoneticPr fontId="5" type="noConversion"/>
  </si>
  <si>
    <r>
      <t>주목적투자분야</t>
    </r>
    <r>
      <rPr>
        <sz val="10"/>
        <rFont val="맑은 고딕"/>
        <family val="3"/>
        <charset val="129"/>
      </rPr>
      <t>①</t>
    </r>
    <phoneticPr fontId="1" type="noConversion"/>
  </si>
  <si>
    <r>
      <t>주목적투자분야</t>
    </r>
    <r>
      <rPr>
        <sz val="10"/>
        <rFont val="맑은 고딕"/>
        <family val="3"/>
        <charset val="129"/>
      </rPr>
      <t>②</t>
    </r>
    <phoneticPr fontId="1" type="noConversion"/>
  </si>
  <si>
    <t>정책출자비율</t>
    <phoneticPr fontId="5" type="noConversion"/>
  </si>
  <si>
    <t>운용사
인센티브
(선택)</t>
    <phoneticPr fontId="1" type="noConversion"/>
  </si>
  <si>
    <t>주목적투자분야①</t>
    <phoneticPr fontId="1" type="noConversion"/>
  </si>
  <si>
    <t>주목적투자분야②</t>
    <phoneticPr fontId="1" type="noConversion"/>
  </si>
  <si>
    <t>분할납</t>
    <phoneticPr fontId="1" type="noConversion"/>
  </si>
  <si>
    <t>우선주(RCPS포함)</t>
    <phoneticPr fontId="1" type="noConversion"/>
  </si>
  <si>
    <t>프로젝트투자(문화·컨텐츠 분야 한정)</t>
    <phoneticPr fontId="1" type="noConversion"/>
  </si>
  <si>
    <t>일반회사채</t>
    <phoneticPr fontId="1" type="noConversion"/>
  </si>
  <si>
    <t>가상분배</t>
    <phoneticPr fontId="1" type="noConversion"/>
  </si>
  <si>
    <t>제안사의 공동투자</t>
    <phoneticPr fontId="1" type="noConversion"/>
  </si>
  <si>
    <t>제안사의 후속투자</t>
    <phoneticPr fontId="1" type="noConversion"/>
  </si>
  <si>
    <t>당행 앞 후속투자 등 소개</t>
    <phoneticPr fontId="1" type="noConversion"/>
  </si>
  <si>
    <t>당행 앞 신규거래(대출 등) 소개</t>
    <phoneticPr fontId="1" type="noConversion"/>
  </si>
  <si>
    <t>M&amp;A자문 소개</t>
    <phoneticPr fontId="1" type="noConversion"/>
  </si>
  <si>
    <t>인수금융 소개</t>
    <phoneticPr fontId="1" type="noConversion"/>
  </si>
  <si>
    <t>수탁업무 위탁</t>
    <phoneticPr fontId="1" type="noConversion"/>
  </si>
  <si>
    <t>우선주(RCPS포함)</t>
  </si>
  <si>
    <t>인센티브</t>
    <phoneticPr fontId="1" type="noConversion"/>
  </si>
  <si>
    <t>투자촉진인센티브 구분</t>
    <phoneticPr fontId="6" type="noConversion"/>
  </si>
  <si>
    <t xml:space="preserve">  - 공동제안일 경우 [제안펀드] 및 [예상출자내역] Sheet은 동일 내용으로 작성하여 개별 제출</t>
    <phoneticPr fontId="1" type="noConversion"/>
  </si>
  <si>
    <r>
      <t xml:space="preserve">5. </t>
    </r>
    <r>
      <rPr>
        <b/>
        <sz val="10"/>
        <color theme="1"/>
        <rFont val="맑은 고딕"/>
        <family val="3"/>
        <charset val="129"/>
        <scheme val="major"/>
      </rPr>
      <t>연록색으로 음영처리된 셀은 자동 반영되므로 별도의 입력은 하지 말 것</t>
    </r>
    <phoneticPr fontId="5" type="noConversion"/>
  </si>
  <si>
    <r>
      <rPr>
        <sz val="10"/>
        <color theme="1"/>
        <rFont val="맑은 고딕"/>
        <family val="3"/>
        <charset val="129"/>
        <scheme val="major"/>
      </rPr>
      <t>6. 펀드명, 회사명 등은 정식명칭을 기입</t>
    </r>
    <r>
      <rPr>
        <b/>
        <sz val="10"/>
        <color theme="1"/>
        <rFont val="맑은 고딕"/>
        <family val="3"/>
        <charset val="129"/>
        <scheme val="major"/>
      </rPr>
      <t>(sheet간 명칭에 차이가 없도록 유의)</t>
    </r>
    <phoneticPr fontId="5" type="noConversion"/>
  </si>
  <si>
    <r>
      <t xml:space="preserve">7. </t>
    </r>
    <r>
      <rPr>
        <b/>
        <sz val="10"/>
        <color theme="1"/>
        <rFont val="맑은 고딕"/>
        <family val="3"/>
        <charset val="129"/>
        <scheme val="major"/>
      </rPr>
      <t>목록행(1행~10행)은 절대 삭제 및 수정 금지. 또한, Sheet 삭제 및 명칭 변경 금지</t>
    </r>
    <phoneticPr fontId="5" type="noConversion"/>
  </si>
  <si>
    <r>
      <t xml:space="preserve">8. 단위 : </t>
    </r>
    <r>
      <rPr>
        <b/>
        <sz val="10"/>
        <color theme="1"/>
        <rFont val="맑은 고딕"/>
        <family val="3"/>
        <charset val="129"/>
        <scheme val="major"/>
      </rPr>
      <t>백만원([4.1. 펀드거래] Sheet 는 단위를 "원"으로 함)</t>
    </r>
    <r>
      <rPr>
        <sz val="10"/>
        <color theme="1"/>
        <rFont val="맑은 고딕"/>
        <family val="3"/>
        <charset val="129"/>
        <scheme val="major"/>
      </rPr>
      <t>, %, 건</t>
    </r>
    <phoneticPr fontId="5" type="noConversion"/>
  </si>
  <si>
    <r>
      <t xml:space="preserve">11. 제시 자료는 현장실사시 펀드통장사본, 펀드재무제표, 미회수자산가치평가 내역 등을 통해 </t>
    </r>
    <r>
      <rPr>
        <b/>
        <sz val="10"/>
        <color theme="1"/>
        <rFont val="맑은 고딕"/>
        <family val="3"/>
        <charset val="129"/>
        <scheme val="major"/>
      </rPr>
      <t>증빙가능하여야</t>
    </r>
    <r>
      <rPr>
        <sz val="10"/>
        <color theme="1"/>
        <rFont val="맑은 고딕"/>
        <family val="3"/>
        <charset val="129"/>
        <scheme val="major"/>
      </rPr>
      <t xml:space="preserve"> 함</t>
    </r>
    <phoneticPr fontId="5" type="noConversion"/>
  </si>
  <si>
    <r>
      <t>1. '</t>
    </r>
    <r>
      <rPr>
        <b/>
        <sz val="10"/>
        <color theme="1"/>
        <rFont val="맑은 고딕"/>
        <family val="3"/>
        <charset val="129"/>
        <scheme val="major"/>
      </rPr>
      <t xml:space="preserve">제안서작성기준일'을 임의로 기입한 </t>
    </r>
    <r>
      <rPr>
        <sz val="10"/>
        <color theme="1"/>
        <rFont val="맑은 고딕"/>
        <family val="3"/>
        <charset val="129"/>
        <scheme val="major"/>
      </rPr>
      <t>경우 ('Ⅱ. 용어의 정의 등' 참조)</t>
    </r>
    <phoneticPr fontId="6" type="noConversion"/>
  </si>
  <si>
    <r>
      <t xml:space="preserve">2. </t>
    </r>
    <r>
      <rPr>
        <b/>
        <sz val="10"/>
        <color theme="1"/>
        <rFont val="맑은 고딕"/>
        <family val="3"/>
        <charset val="129"/>
        <scheme val="major"/>
      </rPr>
      <t>대표펀드매니저를 미지정</t>
    </r>
    <r>
      <rPr>
        <sz val="10"/>
        <color theme="1"/>
        <rFont val="맑은 고딕"/>
        <family val="3"/>
        <charset val="129"/>
        <scheme val="major"/>
      </rPr>
      <t>한 경우</t>
    </r>
    <phoneticPr fontId="6" type="noConversion"/>
  </si>
  <si>
    <r>
      <t xml:space="preserve">3. 제안서작성기준일 현재 </t>
    </r>
    <r>
      <rPr>
        <b/>
        <sz val="10"/>
        <color theme="1"/>
        <rFont val="맑은 고딕"/>
        <family val="3"/>
        <charset val="129"/>
        <scheme val="major"/>
      </rPr>
      <t>재직하고 있지 않은 인력을 참여인력으로 기재</t>
    </r>
    <r>
      <rPr>
        <sz val="10"/>
        <color theme="1"/>
        <rFont val="맑은 고딕"/>
        <family val="3"/>
        <charset val="129"/>
        <scheme val="major"/>
      </rPr>
      <t>한 경우</t>
    </r>
    <phoneticPr fontId="6" type="noConversion"/>
  </si>
  <si>
    <r>
      <t>4. 운용중/청산중 펀드에 대해 '</t>
    </r>
    <r>
      <rPr>
        <b/>
        <sz val="10"/>
        <color theme="1"/>
        <rFont val="맑은 고딕"/>
        <family val="3"/>
        <charset val="129"/>
        <scheme val="major"/>
      </rPr>
      <t>가상분배'를 입력하지 않아 수익률이 미산출</t>
    </r>
    <r>
      <rPr>
        <sz val="10"/>
        <color theme="1"/>
        <rFont val="맑은 고딕"/>
        <family val="3"/>
        <charset val="129"/>
        <scheme val="major"/>
      </rPr>
      <t>된 경우</t>
    </r>
    <phoneticPr fontId="5" type="noConversion"/>
  </si>
  <si>
    <r>
      <t>5. "3.2 참여인력 투자현황"에 동일투자건에 다수의 인력을 기재한 경우(</t>
    </r>
    <r>
      <rPr>
        <b/>
        <sz val="10"/>
        <color theme="1"/>
        <rFont val="맑은 고딕"/>
        <family val="3"/>
        <charset val="129"/>
        <scheme val="major"/>
      </rPr>
      <t>기여도 높은 1인만 기재필요</t>
    </r>
    <r>
      <rPr>
        <sz val="10"/>
        <color theme="1"/>
        <rFont val="맑은 고딕"/>
        <family val="3"/>
        <charset val="129"/>
        <scheme val="major"/>
      </rPr>
      <t>)</t>
    </r>
    <phoneticPr fontId="5" type="noConversion"/>
  </si>
  <si>
    <r>
      <t xml:space="preserve">6. "3.2 참여인력 투자현황"에 </t>
    </r>
    <r>
      <rPr>
        <b/>
        <sz val="10"/>
        <color theme="1"/>
        <rFont val="맑은 고딕"/>
        <family val="3"/>
        <charset val="129"/>
        <scheme val="major"/>
      </rPr>
      <t>작성대상에 해당하지 않는 투자건을 입력한 경우 (작성대상 확인필수)</t>
    </r>
    <phoneticPr fontId="5" type="noConversion"/>
  </si>
  <si>
    <r>
      <t xml:space="preserve">7. "3.4 참여인력 경력" 상 담당기간이 </t>
    </r>
    <r>
      <rPr>
        <b/>
        <sz val="10"/>
        <color theme="1"/>
        <rFont val="맑은 고딕"/>
        <family val="3"/>
        <charset val="129"/>
        <scheme val="major"/>
      </rPr>
      <t>경력관련 증빙서류와 불일치</t>
    </r>
    <r>
      <rPr>
        <sz val="10"/>
        <color theme="1"/>
        <rFont val="맑은 고딕"/>
        <family val="3"/>
        <charset val="129"/>
        <scheme val="major"/>
      </rPr>
      <t xml:space="preserve"> 하는경우</t>
    </r>
    <phoneticPr fontId="5" type="noConversion"/>
  </si>
  <si>
    <r>
      <t xml:space="preserve">8. '행삽입'을 통해 데이터 입력시 </t>
    </r>
    <r>
      <rPr>
        <b/>
        <sz val="10"/>
        <color theme="1"/>
        <rFont val="맑은 고딕"/>
        <family val="3"/>
        <charset val="129"/>
        <scheme val="major"/>
      </rPr>
      <t>연록색 음영처리된 셀에 데이터가 자동입력되지 않는 경우</t>
    </r>
    <phoneticPr fontId="5" type="noConversion"/>
  </si>
  <si>
    <r>
      <t xml:space="preserve">9. </t>
    </r>
    <r>
      <rPr>
        <b/>
        <sz val="10"/>
        <color theme="1"/>
        <rFont val="맑은 고딕"/>
        <family val="3"/>
        <charset val="129"/>
        <scheme val="major"/>
      </rPr>
      <t>프로젝트펀드</t>
    </r>
    <r>
      <rPr>
        <sz val="10"/>
        <color theme="1"/>
        <rFont val="맑은 고딕"/>
        <family val="3"/>
        <charset val="129"/>
        <scheme val="major"/>
      </rPr>
      <t xml:space="preserve"> 투자집행이 완료되었으나, </t>
    </r>
    <r>
      <rPr>
        <b/>
        <sz val="10"/>
        <color theme="1"/>
        <rFont val="맑은 고딕"/>
        <family val="3"/>
        <charset val="129"/>
        <scheme val="major"/>
      </rPr>
      <t>투자기간종료일</t>
    </r>
    <r>
      <rPr>
        <sz val="10"/>
        <color theme="1"/>
        <rFont val="맑은 고딕"/>
        <family val="3"/>
        <charset val="129"/>
        <scheme val="major"/>
      </rPr>
      <t>을 실제 투자집행일 이후(예 : 펀드만기일 등)로 기재한 경우</t>
    </r>
    <phoneticPr fontId="5" type="noConversion"/>
  </si>
  <si>
    <r>
      <t xml:space="preserve">펀드 규약(또는 정관) 상에 제안사가 운용사로 기재된 </t>
    </r>
    <r>
      <rPr>
        <b/>
        <sz val="10"/>
        <color theme="1"/>
        <rFont val="맑은 고딕"/>
        <family val="3"/>
        <charset val="129"/>
        <scheme val="minor"/>
      </rPr>
      <t>펀드 중 아래의 '펀드' 기준을 충족하는 펀드로서,</t>
    </r>
    <phoneticPr fontId="6" type="noConversion"/>
  </si>
  <si>
    <r>
      <t>결성일이 가장 빠른 펀드의 펀드결성일 (최초결성일은</t>
    </r>
    <r>
      <rPr>
        <b/>
        <sz val="10"/>
        <color theme="1"/>
        <rFont val="맑은 고딕"/>
        <family val="3"/>
        <charset val="129"/>
        <scheme val="minor"/>
      </rPr>
      <t xml:space="preserve"> 펀드성립일</t>
    </r>
    <r>
      <rPr>
        <sz val="10"/>
        <color theme="1"/>
        <rFont val="맑은 고딕"/>
        <family val="3"/>
        <charset val="129"/>
        <scheme val="minor"/>
      </rPr>
      <t>을 기준으로 함)</t>
    </r>
    <phoneticPr fontId="6" type="noConversion"/>
  </si>
  <si>
    <r>
      <t xml:space="preserve">※ 제안사 최초 결성 펀드는 </t>
    </r>
    <r>
      <rPr>
        <b/>
        <sz val="10"/>
        <color theme="1"/>
        <rFont val="맑은 고딕"/>
        <family val="3"/>
        <charset val="129"/>
        <scheme val="minor"/>
      </rPr>
      <t>펀드성립일</t>
    </r>
    <r>
      <rPr>
        <sz val="10"/>
        <color theme="1"/>
        <rFont val="맑은 고딕"/>
        <family val="3"/>
        <charset val="129"/>
        <scheme val="minor"/>
      </rPr>
      <t xml:space="preserve">을 확인할 수 있는 자료 </t>
    </r>
    <r>
      <rPr>
        <b/>
        <sz val="10"/>
        <color theme="1"/>
        <rFont val="맑은 고딕"/>
        <family val="3"/>
        <charset val="129"/>
        <scheme val="minor"/>
      </rPr>
      <t>(벤처투자조합 : 중기부 조합 등록증, 신기술투자조합 : 결성총회의사록 및 규약, PEF : 법인등기부등본, 기타 펀드 : 상기에 준하는 성립일자 확인가능자료)</t>
    </r>
    <r>
      <rPr>
        <sz val="10"/>
        <color theme="1"/>
        <rFont val="맑은 고딕"/>
        <family val="3"/>
        <charset val="129"/>
        <scheme val="minor"/>
      </rPr>
      <t xml:space="preserve"> 제출 </t>
    </r>
    <phoneticPr fontId="5" type="noConversion"/>
  </si>
  <si>
    <r>
      <t xml:space="preserve">ⅰ) 투자자를 사모로 모집한 경우로서 </t>
    </r>
    <r>
      <rPr>
        <b/>
        <sz val="10"/>
        <color theme="1"/>
        <rFont val="맑은 고딕"/>
        <family val="3"/>
        <charset val="129"/>
        <scheme val="minor"/>
      </rPr>
      <t>(즉, 사모펀드)</t>
    </r>
    <phoneticPr fontId="6" type="noConversion"/>
  </si>
  <si>
    <r>
      <t xml:space="preserve">     트레이딩 등 단기투자 펀드, </t>
    </r>
    <r>
      <rPr>
        <b/>
        <sz val="10"/>
        <color theme="1"/>
        <rFont val="맑은 고딕"/>
        <family val="3"/>
        <charset val="129"/>
        <scheme val="minor"/>
      </rPr>
      <t>펀드 결성부터 해산까지의 기간이 1년 이내인 펀드</t>
    </r>
    <r>
      <rPr>
        <sz val="10"/>
        <color theme="1"/>
        <rFont val="맑은 고딕"/>
        <family val="3"/>
        <charset val="129"/>
        <scheme val="minor"/>
      </rPr>
      <t xml:space="preserve">는 </t>
    </r>
    <r>
      <rPr>
        <b/>
        <sz val="10"/>
        <color theme="1"/>
        <rFont val="맑은 고딕"/>
        <family val="3"/>
        <charset val="129"/>
        <scheme val="minor"/>
      </rPr>
      <t>제외</t>
    </r>
    <r>
      <rPr>
        <sz val="10"/>
        <color theme="1"/>
        <rFont val="맑은 고딕"/>
        <family val="3"/>
        <charset val="129"/>
        <scheme val="minor"/>
      </rPr>
      <t>함</t>
    </r>
    <phoneticPr fontId="5" type="noConversion"/>
  </si>
  <si>
    <r>
      <t xml:space="preserve">프로젝트 펀드 등 펀드 투자규약(또는 정관) 상에 투자기간이 정해지지 않은 경우에는 </t>
    </r>
    <r>
      <rPr>
        <b/>
        <sz val="10"/>
        <color theme="1"/>
        <rFont val="맑은 고딕"/>
        <family val="3"/>
        <charset val="129"/>
        <scheme val="minor"/>
      </rPr>
      <t>제안사가 펀드운용</t>
    </r>
    <phoneticPr fontId="5" type="noConversion"/>
  </si>
  <si>
    <r>
      <rPr>
        <sz val="10"/>
        <color theme="1"/>
        <rFont val="맑은 고딕"/>
        <family val="3"/>
        <charset val="129"/>
      </rPr>
      <t>ⅳ</t>
    </r>
    <r>
      <rPr>
        <sz val="10"/>
        <color theme="1"/>
        <rFont val="맑은 고딕"/>
        <family val="3"/>
        <charset val="129"/>
        <scheme val="minor"/>
      </rPr>
      <t xml:space="preserve">) 제안사는 선정 심사시 </t>
    </r>
    <r>
      <rPr>
        <b/>
        <sz val="10"/>
        <color theme="1"/>
        <rFont val="맑은 고딕"/>
        <family val="3"/>
        <charset val="129"/>
        <scheme val="minor"/>
      </rPr>
      <t>主 평가대상이 되는 핵심운용인력 3인</t>
    </r>
    <r>
      <rPr>
        <sz val="10"/>
        <color theme="1"/>
        <rFont val="맑은 고딕"/>
        <family val="3"/>
        <charset val="129"/>
        <scheme val="minor"/>
      </rPr>
      <t>(대표펀드매니저 1인, 핵심운용인력 2인)을</t>
    </r>
    <phoneticPr fontId="6" type="noConversion"/>
  </si>
  <si>
    <r>
      <t xml:space="preserve">※ 펀드 규약(또는 정관) 상 대표펀드매니저, 핵심운용인력, 운용전문인력 등 </t>
    </r>
    <r>
      <rPr>
        <u/>
        <sz val="10"/>
        <color theme="1"/>
        <rFont val="맑은 고딕"/>
        <family val="3"/>
        <charset val="129"/>
        <scheme val="minor"/>
      </rPr>
      <t>용어를 불문하고,</t>
    </r>
    <phoneticPr fontId="6" type="noConversion"/>
  </si>
  <si>
    <r>
      <t xml:space="preserve"> - 대표펀드매니저 : 투자경력</t>
    </r>
    <r>
      <rPr>
        <vertAlign val="superscript"/>
        <sz val="10"/>
        <color theme="1"/>
        <rFont val="맑은 고딕"/>
        <family val="3"/>
        <charset val="129"/>
        <scheme val="minor"/>
      </rPr>
      <t>주1)</t>
    </r>
    <r>
      <rPr>
        <sz val="10"/>
        <color theme="1"/>
        <rFont val="맑은 고딕"/>
        <family val="3"/>
        <charset val="129"/>
        <scheme val="minor"/>
      </rPr>
      <t xml:space="preserve"> 5년 이상 또는 주목적 투자대상 관련 산업경력</t>
    </r>
    <r>
      <rPr>
        <vertAlign val="superscript"/>
        <sz val="10"/>
        <color theme="1"/>
        <rFont val="맑은 고딕"/>
        <family val="3"/>
        <charset val="129"/>
        <scheme val="minor"/>
      </rPr>
      <t>주2)</t>
    </r>
    <r>
      <rPr>
        <sz val="10"/>
        <color theme="1"/>
        <rFont val="맑은 고딕"/>
        <family val="3"/>
        <charset val="129"/>
        <scheme val="minor"/>
      </rPr>
      <t xml:space="preserve"> 10년 이상의 경력을 가진 자</t>
    </r>
    <phoneticPr fontId="1" type="noConversion"/>
  </si>
  <si>
    <r>
      <t xml:space="preserve"> - 핵심운용인력 : 투자경력</t>
    </r>
    <r>
      <rPr>
        <vertAlign val="superscript"/>
        <sz val="10"/>
        <color theme="1"/>
        <rFont val="맑은 고딕"/>
        <family val="3"/>
        <charset val="129"/>
        <scheme val="minor"/>
      </rPr>
      <t>주1)</t>
    </r>
    <r>
      <rPr>
        <sz val="10"/>
        <color theme="1"/>
        <rFont val="맑은 고딕"/>
        <family val="3"/>
        <charset val="129"/>
        <scheme val="minor"/>
      </rPr>
      <t xml:space="preserve"> 3년 이상 또는 주목적 투자대상 관련 산업경력</t>
    </r>
    <r>
      <rPr>
        <vertAlign val="superscript"/>
        <sz val="10"/>
        <color theme="1"/>
        <rFont val="맑은 고딕"/>
        <family val="3"/>
        <charset val="129"/>
        <scheme val="minor"/>
      </rPr>
      <t>주2)</t>
    </r>
    <r>
      <rPr>
        <sz val="10"/>
        <color theme="1"/>
        <rFont val="맑은 고딕"/>
        <family val="3"/>
        <charset val="129"/>
        <scheme val="minor"/>
      </rPr>
      <t xml:space="preserve"> 6년 이상의 경력을 가진 자</t>
    </r>
    <phoneticPr fontId="1" type="noConversion"/>
  </si>
  <si>
    <r>
      <t xml:space="preserve">  주1) 투자경력 : </t>
    </r>
    <r>
      <rPr>
        <b/>
        <sz val="10"/>
        <color theme="1"/>
        <rFont val="맑은 고딕"/>
        <family val="3"/>
        <charset val="129"/>
        <scheme val="minor"/>
      </rPr>
      <t>자산에 대한 투자 또는 자산운용을 목적으로 설립된 법인(금융투자기관) 재직 중</t>
    </r>
    <r>
      <rPr>
        <sz val="10"/>
        <color theme="1"/>
        <rFont val="맑은 고딕"/>
        <family val="3"/>
        <charset val="129"/>
        <scheme val="minor"/>
      </rPr>
      <t xml:space="preserve">에 </t>
    </r>
    <r>
      <rPr>
        <u/>
        <sz val="10"/>
        <color theme="1"/>
        <rFont val="맑은 고딕"/>
        <family val="3"/>
        <charset val="129"/>
        <scheme val="minor"/>
      </rPr>
      <t>①PE 및 VC 펀드 계정을</t>
    </r>
    <phoneticPr fontId="1" type="noConversion"/>
  </si>
  <si>
    <r>
      <t xml:space="preserve">       </t>
    </r>
    <r>
      <rPr>
        <u/>
        <sz val="10"/>
        <color theme="1"/>
        <rFont val="맑은 고딕"/>
        <family val="3"/>
        <charset val="129"/>
        <scheme val="minor"/>
      </rPr>
      <t>통한 투자업무</t>
    </r>
    <r>
      <rPr>
        <sz val="10"/>
        <color theme="1"/>
        <rFont val="맑은 고딕"/>
        <family val="3"/>
        <charset val="129"/>
        <scheme val="minor"/>
      </rPr>
      <t xml:space="preserve">, </t>
    </r>
    <r>
      <rPr>
        <u/>
        <sz val="10"/>
        <color theme="1"/>
        <rFont val="맑은 고딕"/>
        <family val="3"/>
        <charset val="129"/>
        <scheme val="minor"/>
      </rPr>
      <t>②PE 및 VC 고유계정을 통한 투자업무</t>
    </r>
    <r>
      <rPr>
        <sz val="10"/>
        <color theme="1"/>
        <rFont val="맑은 고딕"/>
        <family val="3"/>
        <charset val="129"/>
        <scheme val="minor"/>
      </rPr>
      <t xml:space="preserve">, </t>
    </r>
    <r>
      <rPr>
        <u/>
        <sz val="10"/>
        <color theme="1"/>
        <rFont val="맑은 고딕"/>
        <family val="3"/>
        <charset val="129"/>
        <scheme val="minor"/>
      </rPr>
      <t>③기타 투자업무</t>
    </r>
    <r>
      <rPr>
        <sz val="10"/>
        <color theme="1"/>
        <rFont val="맑은 고딕"/>
        <family val="3"/>
        <charset val="129"/>
        <scheme val="minor"/>
      </rPr>
      <t>와 관련하여 투자대상 발굴 ∙ 투자검토 ∙ 사후관리 ∙</t>
    </r>
    <phoneticPr fontId="1" type="noConversion"/>
  </si>
  <si>
    <r>
      <t xml:space="preserve">    - '운용펀드최초결성일'은 PE펀드로 지원한 경우 최초 PE펀드, </t>
    </r>
    <r>
      <rPr>
        <sz val="10"/>
        <color theme="1"/>
        <rFont val="맑은 고딕"/>
        <family val="3"/>
        <charset val="129"/>
      </rPr>
      <t>VC펀드로 지원한 경우 최초 VC펀드의 결성일, 기타 주식등 투자 펀드의 경우 기타 주식등 
       투자 펀드 최초 결성일 작성을 기재</t>
    </r>
    <phoneticPr fontId="5" type="noConversion"/>
  </si>
  <si>
    <r>
      <t xml:space="preserve">    - '운용펀드최초결성일(지원 펀드 外)'는 PE</t>
    </r>
    <r>
      <rPr>
        <sz val="10"/>
        <color theme="1"/>
        <rFont val="맑은 고딕"/>
        <family val="3"/>
        <charset val="129"/>
      </rPr>
      <t>∙VC펀드 모두를 결성, 운용한 경우에 한해 작성하며(해당 사항 없을 경우 공란 유지)</t>
    </r>
    <phoneticPr fontId="5" type="noConversion"/>
  </si>
  <si>
    <r>
      <t xml:space="preserve">  1) 최근 연도순으로 작성 </t>
    </r>
    <r>
      <rPr>
        <b/>
        <sz val="10"/>
        <color theme="1"/>
        <rFont val="맑은 고딕"/>
        <family val="3"/>
        <charset val="129"/>
        <scheme val="major"/>
      </rPr>
      <t>(별도 재무제표 기준으로 작성)</t>
    </r>
    <phoneticPr fontId="5" type="noConversion"/>
  </si>
  <si>
    <r>
      <t xml:space="preserve">   경우, 현 대표이사 포함 최근 5명에 대한 변경이력 작성</t>
    </r>
    <r>
      <rPr>
        <b/>
        <sz val="10"/>
        <color theme="1"/>
        <rFont val="맑은 고딕"/>
        <family val="3"/>
        <charset val="129"/>
        <scheme val="major"/>
      </rPr>
      <t xml:space="preserve"> (법인등기부등본상 일자 기준)</t>
    </r>
    <phoneticPr fontId="5" type="noConversion"/>
  </si>
  <si>
    <r>
      <t xml:space="preserve">    </t>
    </r>
    <r>
      <rPr>
        <b/>
        <sz val="10"/>
        <color theme="1"/>
        <rFont val="KDB고딕R_Pro"/>
        <family val="1"/>
        <charset val="129"/>
      </rPr>
      <t>②</t>
    </r>
    <r>
      <rPr>
        <b/>
        <sz val="10"/>
        <color theme="1"/>
        <rFont val="맑은 고딕"/>
        <family val="3"/>
        <charset val="129"/>
        <scheme val="minor"/>
      </rPr>
      <t xml:space="preserve"> 제안서 작성기준일 현재 결성예정, 운용예정, 운용중, 청산중인 모든 펀드</t>
    </r>
    <phoneticPr fontId="5" type="noConversion"/>
  </si>
  <si>
    <r>
      <t xml:space="preserve">  10) 기재대상핵심인력 : 해당 펀드의 </t>
    </r>
    <r>
      <rPr>
        <b/>
        <sz val="10"/>
        <color theme="1"/>
        <rFont val="맑은 고딕"/>
        <family val="3"/>
        <charset val="129"/>
        <scheme val="major"/>
      </rPr>
      <t>기재대상핵심인력</t>
    </r>
    <r>
      <rPr>
        <sz val="10"/>
        <color theme="1"/>
        <rFont val="맑은 고딕"/>
        <family val="3"/>
        <charset val="129"/>
        <scheme val="major"/>
      </rPr>
      <t>( "Ⅱ.용어의 정의 등"의 정의에 따름)을 모두 기재</t>
    </r>
    <phoneticPr fontId="5" type="noConversion"/>
  </si>
  <si>
    <r>
      <t xml:space="preserve">                   단, 투자건 중 </t>
    </r>
    <r>
      <rPr>
        <b/>
        <sz val="10"/>
        <color theme="1"/>
        <rFont val="맑은 고딕"/>
        <family val="3"/>
        <charset val="129"/>
        <scheme val="major"/>
      </rPr>
      <t>감액사실이 있는 경우(부분감액도 포함)에는 '회수료'로 선택</t>
    </r>
    <r>
      <rPr>
        <sz val="10"/>
        <color theme="1"/>
        <rFont val="맑은 고딕"/>
        <family val="3"/>
        <charset val="129"/>
        <scheme val="major"/>
      </rPr>
      <t>하고 감액 콤보 선택 및 금액 기재</t>
    </r>
    <phoneticPr fontId="5" type="noConversion"/>
  </si>
  <si>
    <r>
      <t xml:space="preserve">                     (</t>
    </r>
    <r>
      <rPr>
        <b/>
        <sz val="10"/>
        <color theme="1"/>
        <rFont val="맑은 고딕"/>
        <family val="3"/>
        <charset val="129"/>
        <scheme val="major"/>
      </rPr>
      <t>감액사실이 있는 경우, 감액금액을 차감한 투자원금을 감액일에 회수한 것으로 가정하여 IRR 산출</t>
    </r>
    <r>
      <rPr>
        <sz val="10"/>
        <color theme="1"/>
        <rFont val="맑은 고딕"/>
        <family val="3"/>
        <charset val="129"/>
        <scheme val="major"/>
      </rPr>
      <t>할 것)</t>
    </r>
    <phoneticPr fontId="5" type="noConversion"/>
  </si>
  <si>
    <r>
      <t xml:space="preserve">    i) 부분감액 후 추가회수 없음 : </t>
    </r>
    <r>
      <rPr>
        <b/>
        <sz val="10"/>
        <color theme="1"/>
        <rFont val="맑은 고딕"/>
        <family val="3"/>
        <charset val="129"/>
        <scheme val="major"/>
      </rPr>
      <t>감액금액을 차감한 투자원금을 감액일에 회수한 것으로 가정하여 IRR산출</t>
    </r>
    <phoneticPr fontId="5" type="noConversion"/>
  </si>
  <si>
    <r>
      <t xml:space="preserve">    ii) 부분감액 후 일부 추가회수 : </t>
    </r>
    <r>
      <rPr>
        <b/>
        <sz val="10"/>
        <color theme="1"/>
        <rFont val="맑은 고딕"/>
        <family val="3"/>
        <charset val="129"/>
        <scheme val="major"/>
      </rPr>
      <t>감액금액을 차감한 투자원금을 추가회수일에 회수한 것으로 가정하여 IRR산출</t>
    </r>
    <phoneticPr fontId="5" type="noConversion"/>
  </si>
  <si>
    <r>
      <t xml:space="preserve">       단, 코넥스 주식의 경우, 시가(거래가) 제외한 </t>
    </r>
    <r>
      <rPr>
        <b/>
        <sz val="10"/>
        <color theme="1"/>
        <rFont val="맑은 고딕"/>
        <family val="3"/>
        <charset val="129"/>
        <scheme val="major"/>
      </rPr>
      <t>평가기준에 따른 금액</t>
    </r>
    <r>
      <rPr>
        <sz val="10"/>
        <color theme="1"/>
        <rFont val="맑은 고딕"/>
        <family val="3"/>
        <charset val="129"/>
        <scheme val="major"/>
      </rPr>
      <t xml:space="preserve"> 또는 </t>
    </r>
    <r>
      <rPr>
        <b/>
        <sz val="10"/>
        <color theme="1"/>
        <rFont val="맑은 고딕"/>
        <family val="3"/>
        <charset val="129"/>
        <scheme val="major"/>
      </rPr>
      <t>원금</t>
    </r>
    <r>
      <rPr>
        <sz val="10"/>
        <color theme="1"/>
        <rFont val="맑은 고딕"/>
        <family val="3"/>
        <charset val="129"/>
        <scheme val="major"/>
      </rPr>
      <t xml:space="preserve"> 기재(적용일은 제안서작성기준일) </t>
    </r>
    <phoneticPr fontId="5" type="noConversion"/>
  </si>
  <si>
    <r>
      <t xml:space="preserve">       </t>
    </r>
    <r>
      <rPr>
        <sz val="10"/>
        <color theme="1"/>
        <rFont val="바탕"/>
        <family val="1"/>
        <charset val="129"/>
      </rPr>
      <t>※</t>
    </r>
    <r>
      <rPr>
        <sz val="10"/>
        <color theme="1"/>
        <rFont val="맑은 고딕"/>
        <family val="3"/>
        <charset val="129"/>
      </rPr>
      <t xml:space="preserve"> </t>
    </r>
    <r>
      <rPr>
        <sz val="10"/>
        <color theme="1"/>
        <rFont val="맑은 고딕"/>
        <family val="3"/>
        <charset val="129"/>
        <scheme val="major"/>
      </rPr>
      <t>예시) 가치산출근거란에 "000주*@000원=000백만원(XX.XX.XX종가기준)" 또는"시가(공시기관명, XX.XX.XX자 기준)"</t>
    </r>
    <phoneticPr fontId="5" type="noConversion"/>
  </si>
  <si>
    <t>프로젝트펀드</t>
    <phoneticPr fontId="1" type="noConversion"/>
  </si>
  <si>
    <t xml:space="preserve">   - "PE-(라)" : [자본시장과금융투자업에관한법률]제249조의7 5항에 따른 경영참여목적 투자를 하는 제9조19항1호의
                   기관전용사모집합투자기구 ('21.10.21일 이후 설립)</t>
    <phoneticPr fontId="6" type="noConversion"/>
  </si>
  <si>
    <t xml:space="preserve">   - "VC-(가)" : [벤처투자촉진에관한법률]제2조제11호에 따른 벤처투자조합</t>
    <phoneticPr fontId="5" type="noConversion"/>
  </si>
  <si>
    <t xml:space="preserve">   - "VC-(마)" : [여신전문금융업법]제2조제14의5호에 따른 신기술사업투자조합</t>
    <phoneticPr fontId="5" type="noConversion"/>
  </si>
  <si>
    <t xml:space="preserve">  3) 업무협력사업이 인수금융인 경우, 관련하여 수반된 대출 및 투자거래는 업무협력구분 "인수금융" 선택</t>
    <phoneticPr fontId="5" type="noConversion"/>
  </si>
  <si>
    <t xml:space="preserve">  4) 해당 업무협력사업과 가장 유사한 내용의 '업무협력구분 상세'을 선택하고 내용 상세 기재</t>
    <phoneticPr fontId="5" type="noConversion"/>
  </si>
  <si>
    <t xml:space="preserve">  6) 신규 거래기업 여부 : 당행 앞 소개 건의 경우 해당 업무협력사업의 대상기업과 산업은행의 신규 거래 여부 선택(해당사항 없을 경우 선택 불요)</t>
    <phoneticPr fontId="5" type="noConversion"/>
  </si>
  <si>
    <t xml:space="preserve">  7) 신규 건 여부 : 신규 여신의 경우 "YES", 기존 여신 상환목적의 거래(대환, 차환 등)인 경우 "NO" 선택(해당사항 없을 경우 선택 불요)</t>
    <phoneticPr fontId="5" type="noConversion"/>
  </si>
  <si>
    <t xml:space="preserve">  8) 해당 업무협력사업 '증빙서류 제출 여부' 선택</t>
    <phoneticPr fontId="5" type="noConversion"/>
  </si>
  <si>
    <t>업무협력구분</t>
    <phoneticPr fontId="6" type="noConversion"/>
  </si>
  <si>
    <t>업무협력구분 상세</t>
    <phoneticPr fontId="6" type="noConversion"/>
  </si>
  <si>
    <t>거래기업명</t>
    <phoneticPr fontId="6" type="noConversion"/>
  </si>
  <si>
    <t>신규 거래기업 여부</t>
    <phoneticPr fontId="6" type="noConversion"/>
  </si>
  <si>
    <t>신규 건 여부</t>
    <phoneticPr fontId="1" type="noConversion"/>
  </si>
  <si>
    <t>거래금액
(대출,투자 참여금액 등)</t>
    <phoneticPr fontId="6" type="noConversion"/>
  </si>
  <si>
    <t>업무협력구분</t>
    <phoneticPr fontId="1" type="noConversion"/>
  </si>
  <si>
    <t>대출</t>
    <phoneticPr fontId="1" type="noConversion"/>
  </si>
  <si>
    <t>투자</t>
    <phoneticPr fontId="1" type="noConversion"/>
  </si>
  <si>
    <t>인수금융</t>
    <phoneticPr fontId="1" type="noConversion"/>
  </si>
  <si>
    <t>1. 작성 대상</t>
    <phoneticPr fontId="5" type="noConversion"/>
  </si>
  <si>
    <t>1. 작성대상 및 작성요령</t>
    <phoneticPr fontId="5" type="noConversion"/>
  </si>
  <si>
    <t>2. 작성요령</t>
    <phoneticPr fontId="1" type="noConversion"/>
  </si>
  <si>
    <t>'18년 성장지원펀드</t>
    <phoneticPr fontId="1" type="noConversion"/>
  </si>
  <si>
    <t>'19년 성장지원펀드</t>
    <phoneticPr fontId="1" type="noConversion"/>
  </si>
  <si>
    <t>'20년 성장지원펀드</t>
    <phoneticPr fontId="1" type="noConversion"/>
  </si>
  <si>
    <t>'20년 소부장펀드</t>
    <phoneticPr fontId="1" type="noConversion"/>
  </si>
  <si>
    <t>'21년 소부장펀드</t>
    <phoneticPr fontId="1" type="noConversion"/>
  </si>
  <si>
    <t>'21년 뉴딜펀드</t>
    <phoneticPr fontId="1" type="noConversion"/>
  </si>
  <si>
    <t>'22년 뉴딜펀드</t>
    <phoneticPr fontId="1" type="noConversion"/>
  </si>
  <si>
    <t>누적 투자
집행액</t>
    <phoneticPr fontId="1" type="noConversion"/>
  </si>
  <si>
    <r>
      <t>분야</t>
    </r>
    <r>
      <rPr>
        <sz val="10"/>
        <rFont val="맑은 고딕"/>
        <family val="3"/>
        <charset val="129"/>
      </rPr>
      <t>①</t>
    </r>
    <phoneticPr fontId="1" type="noConversion"/>
  </si>
  <si>
    <r>
      <t>분야</t>
    </r>
    <r>
      <rPr>
        <sz val="10"/>
        <rFont val="맑은 고딕"/>
        <family val="3"/>
        <charset val="129"/>
      </rPr>
      <t>②</t>
    </r>
    <phoneticPr fontId="1" type="noConversion"/>
  </si>
  <si>
    <r>
      <t>분야</t>
    </r>
    <r>
      <rPr>
        <sz val="10"/>
        <rFont val="맑은 고딕"/>
        <family val="3"/>
        <charset val="129"/>
      </rPr>
      <t>④</t>
    </r>
    <phoneticPr fontId="1" type="noConversion"/>
  </si>
  <si>
    <r>
      <t>분야</t>
    </r>
    <r>
      <rPr>
        <sz val="10"/>
        <rFont val="맑은 고딕"/>
        <family val="3"/>
        <charset val="129"/>
      </rPr>
      <t>⑤</t>
    </r>
    <phoneticPr fontId="1" type="noConversion"/>
  </si>
  <si>
    <r>
      <t>분야</t>
    </r>
    <r>
      <rPr>
        <sz val="10"/>
        <rFont val="맑은 고딕"/>
        <family val="3"/>
        <charset val="129"/>
      </rPr>
      <t>③</t>
    </r>
    <phoneticPr fontId="1" type="noConversion"/>
  </si>
  <si>
    <t>목표결성금액</t>
    <phoneticPr fontId="1" type="noConversion"/>
  </si>
  <si>
    <t xml:space="preserve"> 2) 목표결성금액 : 공고문상 목표결성금액 </t>
    <phoneticPr fontId="1" type="noConversion"/>
  </si>
  <si>
    <t xml:space="preserve"> 3) 출자약정금 총액 : 최종 결성완료시 출자약정금 총액</t>
    <phoneticPr fontId="1" type="noConversion"/>
  </si>
  <si>
    <t xml:space="preserve"> 4) 누적 투자집행액 : 제안서작성기준일까지의 누적 투자집행액</t>
    <phoneticPr fontId="1" type="noConversion"/>
  </si>
  <si>
    <t>결성일</t>
    <phoneticPr fontId="1" type="noConversion"/>
  </si>
  <si>
    <t>펀드 존속기간</t>
    <phoneticPr fontId="1" type="noConversion"/>
  </si>
  <si>
    <t>해산(예정)일</t>
    <phoneticPr fontId="1" type="noConversion"/>
  </si>
  <si>
    <t>출자약정금 
총액</t>
    <phoneticPr fontId="1" type="noConversion"/>
  </si>
  <si>
    <t xml:space="preserve"> 6) 주목적 투자 의무비율 : 정관(규약)상 주목적투자분야 투자의무비율</t>
    <phoneticPr fontId="1" type="noConversion"/>
  </si>
  <si>
    <t xml:space="preserve"> 5) 주목적 투자 달성비율 : 분야별 주목적 투자 달성비율 기재</t>
    <phoneticPr fontId="1" type="noConversion"/>
  </si>
  <si>
    <t>주목적 투자 달성비율(A)</t>
    <phoneticPr fontId="1" type="noConversion"/>
  </si>
  <si>
    <t>주목적 투자 의무비율(B)</t>
    <phoneticPr fontId="1" type="noConversion"/>
  </si>
  <si>
    <t xml:space="preserve">  4) 타 Sheet와 달리 금액단위가 '백만원'이 아닌 '원'임</t>
    <phoneticPr fontId="5" type="noConversion"/>
  </si>
  <si>
    <t xml:space="preserve">  5) 운용중/청산중 펀드의 수익율 계산을 위해 '가상분배' 입력 필수</t>
    <phoneticPr fontId="5" type="noConversion"/>
  </si>
  <si>
    <t xml:space="preserve">  3) 펀드 통장의 현금 입출 기준으로 작성</t>
    <phoneticPr fontId="5" type="noConversion"/>
  </si>
  <si>
    <r>
      <t xml:space="preserve">   - "</t>
    </r>
    <r>
      <rPr>
        <b/>
        <sz val="10"/>
        <color theme="1"/>
        <rFont val="맑은 고딕"/>
        <family val="3"/>
        <charset val="129"/>
        <scheme val="minor"/>
      </rPr>
      <t>PE-(가)" :</t>
    </r>
    <r>
      <rPr>
        <sz val="10"/>
        <color theme="1"/>
        <rFont val="맑은 고딕"/>
        <family val="3"/>
        <charset val="129"/>
        <scheme val="minor"/>
      </rPr>
      <t xml:space="preserve"> [자본시장과금융투자업에관한법률]제9조18항7호('15.7.24자 삭제되기 전의 것을 말함)에 따른 사모투자전문회사 </t>
    </r>
    <phoneticPr fontId="1" type="noConversion"/>
  </si>
  <si>
    <r>
      <t xml:space="preserve">  </t>
    </r>
    <r>
      <rPr>
        <b/>
        <sz val="10"/>
        <color theme="1"/>
        <rFont val="맑은 고딕"/>
        <family val="3"/>
        <charset val="129"/>
        <scheme val="minor"/>
      </rPr>
      <t xml:space="preserve"> - "PE-(나)" :</t>
    </r>
    <r>
      <rPr>
        <sz val="10"/>
        <color theme="1"/>
        <rFont val="맑은 고딕"/>
        <family val="3"/>
        <charset val="129"/>
        <scheme val="minor"/>
      </rPr>
      <t xml:space="preserve"> [자본시장과금융투자업에관한법률]제9조19항1호('21.4.20자 삭제되기 전의 것을 말함)에 따른
                    경영참여형 사모집합투자기구 ('21.10.21일 이전설립)</t>
    </r>
    <phoneticPr fontId="1" type="noConversion"/>
  </si>
  <si>
    <r>
      <t xml:space="preserve">   -</t>
    </r>
    <r>
      <rPr>
        <b/>
        <sz val="10"/>
        <color theme="1"/>
        <rFont val="맑은 고딕"/>
        <family val="3"/>
        <charset val="129"/>
        <scheme val="minor"/>
      </rPr>
      <t xml:space="preserve"> "PE-(다)"</t>
    </r>
    <r>
      <rPr>
        <sz val="10"/>
        <color theme="1"/>
        <rFont val="맑은 고딕"/>
        <family val="3"/>
        <charset val="129"/>
        <scheme val="minor"/>
      </rPr>
      <t xml:space="preserve"> : [자본시장과금융투자업에관한법률]제249조의7 5항에 따른 경영참여목적 투자를 하는 제9조19항2호의
                   일반사모집합투자기구 ('21.10.21일 이후 설립)</t>
    </r>
    <phoneticPr fontId="6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</si>
  <si>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 xml:space="preserve">"VC-(나)" : </t>
    </r>
    <r>
      <rPr>
        <sz val="10"/>
        <color theme="1"/>
        <rFont val="맑은 고딕"/>
        <family val="3"/>
        <charset val="129"/>
        <scheme val="minor"/>
      </rPr>
      <t>[중소기업창원지원법]제2조제5호('20.2.11자 삭제되기 전의 것을 말함)에 따른 중소기업창업투자조합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</si>
  <si>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"VC-(다)"</t>
    </r>
    <r>
      <rPr>
        <sz val="10"/>
        <color theme="1"/>
        <rFont val="맑은 고딕"/>
        <family val="3"/>
        <charset val="129"/>
        <scheme val="minor"/>
      </rPr>
      <t xml:space="preserve"> : [벤처기업육성에관한특별조치법]제4조의3('20.2.11자 삭제되기 전의 것을 말함)에 따른 한국벤처투자조합</t>
    </r>
    <phoneticPr fontId="5" type="noConversion"/>
  </si>
  <si>
    <r>
      <t xml:space="preserve">   -</t>
    </r>
    <r>
      <rPr>
        <b/>
        <sz val="10"/>
        <color theme="1"/>
        <rFont val="맑은 고딕"/>
        <family val="3"/>
        <charset val="129"/>
        <scheme val="minor"/>
      </rPr>
      <t xml:space="preserve"> "VC-(라)"</t>
    </r>
    <r>
      <rPr>
        <sz val="10"/>
        <color theme="1"/>
        <rFont val="맑은 고딕"/>
        <family val="3"/>
        <charset val="129"/>
        <scheme val="minor"/>
      </rPr>
      <t xml:space="preserve"> : [소재·부품·장비산업경쟁력강화및공급망안정화를위한특별조치법]제18조에 따른 소재·부품·장비 전문투자조합</t>
    </r>
    <phoneticPr fontId="5" type="noConversion"/>
  </si>
  <si>
    <r>
      <t xml:space="preserve">   -</t>
    </r>
    <r>
      <rPr>
        <b/>
        <sz val="10"/>
        <color theme="1"/>
        <rFont val="맑은 고딕"/>
        <family val="3"/>
        <charset val="129"/>
        <scheme val="minor"/>
      </rPr>
      <t xml:space="preserve"> "VC-(바)"</t>
    </r>
    <r>
      <rPr>
        <sz val="10"/>
        <color theme="1"/>
        <rFont val="맑은 고딕"/>
        <family val="3"/>
        <charset val="129"/>
        <scheme val="minor"/>
      </rPr>
      <t xml:space="preserve"> : [농림수산식품투자조합결성및운용에관한법률]제8조1항1호 및 동법률제8조1항6호에 따른 조합 (이하 농식품투자조합)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</si>
  <si>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 xml:space="preserve">"VC-(사)" </t>
    </r>
    <r>
      <rPr>
        <sz val="10"/>
        <color theme="1"/>
        <rFont val="맑은 고딕"/>
        <family val="3"/>
        <charset val="129"/>
        <scheme val="minor"/>
      </rPr>
      <t>: [자본시장과금융투자업에관한법률]제249조의23 1항에 따른 창업·벤처전문 사모집합투자기구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</si>
  <si>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"기타-(가)"</t>
    </r>
    <r>
      <rPr>
        <sz val="10"/>
        <color theme="1"/>
        <rFont val="맑은 고딕"/>
        <family val="3"/>
        <charset val="129"/>
        <scheme val="minor"/>
      </rPr>
      <t xml:space="preserve"> : [자본시장과금융투자업에관한법률]제9조19항2호('21.4.20자 삭제되기 전의 것을 말함)에 따른 
                      전문투자형 사모집합투자기구('21.10.21일 이전설립)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</si>
  <si>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"기타-(나)"</t>
    </r>
    <r>
      <rPr>
        <sz val="10"/>
        <color theme="1"/>
        <rFont val="맑은 고딕"/>
        <family val="3"/>
        <charset val="129"/>
        <scheme val="minor"/>
      </rPr>
      <t xml:space="preserve"> : [자본시장과금융투자업에관한법률]제9조19항2호에 따른(경영참여목적 투자 외) 일반사모집합투자기구 
                      ('21.10.21일 이후 설립)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</si>
  <si>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"기타-(다)"</t>
    </r>
    <r>
      <rPr>
        <sz val="10"/>
        <color theme="1"/>
        <rFont val="맑은 고딕"/>
        <family val="3"/>
        <charset val="129"/>
        <scheme val="minor"/>
      </rPr>
      <t xml:space="preserve"> : [자본시장과금융투자업에관한법률]제9조19항1호에 따른(경영참여목적 투자 외) 기관전용사모집합투자기구 
                      ('21.10.21일 이후 설립)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</si>
  <si>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"기타-(라)"</t>
    </r>
    <r>
      <rPr>
        <sz val="10"/>
        <color theme="1"/>
        <rFont val="맑은 고딕"/>
        <family val="3"/>
        <charset val="129"/>
        <scheme val="minor"/>
      </rPr>
      <t xml:space="preserve"> : [자본시장과금융투자업에관한법률]제249조의22에 따른 기업재무안정 (경영참여형) 사모집합투자기구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</si>
  <si>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"기타-(마)"</t>
    </r>
    <r>
      <rPr>
        <sz val="10"/>
        <color theme="1"/>
        <rFont val="맑은 고딕"/>
        <family val="3"/>
        <charset val="129"/>
        <scheme val="minor"/>
      </rPr>
      <t xml:space="preserve"> : [산업발전법] 제15조(법률 제9584호 산업발전법 전부개정 법률로 개정되기 전의 것을 말함)에 따라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</si>
  <si>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"기타-(바)" :</t>
    </r>
    <r>
      <rPr>
        <sz val="10"/>
        <color theme="1"/>
        <rFont val="맑은 고딕"/>
        <family val="3"/>
        <charset val="129"/>
        <scheme val="minor"/>
      </rPr>
      <t xml:space="preserve"> 위의 국내 펀드와 유사한 외국집합투자기구 등</t>
    </r>
    <phoneticPr fontId="6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</si>
  <si>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"기타-(사)" :</t>
    </r>
    <r>
      <rPr>
        <sz val="10"/>
        <color theme="1"/>
        <rFont val="맑은 고딕"/>
        <family val="3"/>
        <charset val="129"/>
        <scheme val="minor"/>
      </rPr>
      <t xml:space="preserve"> "기타-(가)"~"기타-(바)"에 해당되지 않는 기타 펀드 </t>
    </r>
    <phoneticPr fontId="5" type="noConversion"/>
  </si>
  <si>
    <t>관련 법령에 따라 감독기관에 등록한 날 또는 그 예정일</t>
    <phoneticPr fontId="6" type="noConversion"/>
  </si>
  <si>
    <t>펀드 투자규약(또는 정관) 상에 기재된 투자기간 종료(예정)일</t>
    <phoneticPr fontId="6" type="noConversion"/>
  </si>
  <si>
    <r>
      <t xml:space="preserve">    - 제안사 최초 결성 펀드는 </t>
    </r>
    <r>
      <rPr>
        <b/>
        <sz val="10"/>
        <color theme="1"/>
        <rFont val="맑은 고딕"/>
        <family val="3"/>
        <charset val="129"/>
        <scheme val="major"/>
      </rPr>
      <t>펀드성립일</t>
    </r>
    <r>
      <rPr>
        <sz val="10"/>
        <color theme="1"/>
        <rFont val="맑은 고딕"/>
        <family val="3"/>
        <charset val="129"/>
        <scheme val="major"/>
      </rPr>
      <t xml:space="preserve">을 확인할 수 있는 자료 제출
    </t>
    </r>
    <r>
      <rPr>
        <b/>
        <sz val="10"/>
        <color theme="1"/>
        <rFont val="맑은 고딕"/>
        <family val="3"/>
        <charset val="129"/>
        <scheme val="major"/>
      </rPr>
      <t>(벤처투자조합 : 중기부 조합 등록증, 신기술투자조합 : 결성총회의사록 및 규약, PEF : 법인등기부등본, 기타펀드 : 상기에 준하는 성립일자 확인가능자료)</t>
    </r>
    <phoneticPr fontId="5" type="noConversion"/>
  </si>
  <si>
    <r>
      <t xml:space="preserve">  5) 해당 업무협력사업의 대상기업 및 프로젝트명, 금액, 수행기간 기재</t>
    </r>
    <r>
      <rPr>
        <b/>
        <sz val="10"/>
        <color theme="1"/>
        <rFont val="맑은 고딕"/>
        <family val="3"/>
        <charset val="129"/>
        <scheme val="major"/>
      </rPr>
      <t>(인수금융 소개의 경우 거래 금액에 당행 참여금액을 기재)</t>
    </r>
    <phoneticPr fontId="5" type="noConversion"/>
  </si>
  <si>
    <t>혁신성장사모투자합자회사1호</t>
    <phoneticPr fontId="1" type="noConversion"/>
  </si>
  <si>
    <t>PE-(라)</t>
  </si>
  <si>
    <t>000000-0000000</t>
  </si>
  <si>
    <t>최소결성금액 or 약정총액의 o.oo% (최소 000백만원, 최대 000백만원)</t>
  </si>
  <si>
    <t>홍길동</t>
  </si>
  <si>
    <t>가인베스트먼트</t>
  </si>
  <si>
    <t>070-2222-2222</t>
  </si>
  <si>
    <t>정책출자자</t>
  </si>
  <si>
    <t>한국산업은행 등</t>
    <phoneticPr fontId="6" type="noConversion"/>
  </si>
  <si>
    <t>정책출자</t>
    <phoneticPr fontId="1" type="noConversion"/>
  </si>
  <si>
    <t>제안사</t>
  </si>
  <si>
    <t>계열회사 및 특수관계인</t>
  </si>
  <si>
    <t>홍길동</t>
    <phoneticPr fontId="1" type="noConversion"/>
  </si>
  <si>
    <t xml:space="preserve">목표결성금액의 o.oo% (최소 000백만원, 최대 000백만원) or 정액 000백만원 </t>
  </si>
  <si>
    <t>최대주주 본인</t>
  </si>
  <si>
    <t>가인베스트먼트</t>
    <phoneticPr fontId="6" type="noConversion"/>
  </si>
  <si>
    <t>000000-0000000</t>
    <phoneticPr fontId="6" type="noConversion"/>
  </si>
  <si>
    <t>000-00-00000</t>
    <phoneticPr fontId="6" type="noConversion"/>
  </si>
  <si>
    <t>홍길동</t>
    <phoneticPr fontId="6" type="noConversion"/>
  </si>
  <si>
    <t>도입</t>
  </si>
  <si>
    <t>서울 영등포구 여의도동</t>
    <phoneticPr fontId="6" type="noConversion"/>
  </si>
  <si>
    <t>16-3 한국산업은행본점</t>
    <phoneticPr fontId="6" type="noConversion"/>
  </si>
  <si>
    <t>관리부</t>
    <phoneticPr fontId="6" type="noConversion"/>
  </si>
  <si>
    <t>부장</t>
    <phoneticPr fontId="6" type="noConversion"/>
  </si>
  <si>
    <t>000-0000-0000</t>
    <phoneticPr fontId="6" type="noConversion"/>
  </si>
  <si>
    <t>이ㅇㅇ</t>
    <phoneticPr fontId="1" type="noConversion"/>
  </si>
  <si>
    <t>김ㅇㅇ</t>
    <phoneticPr fontId="1" type="noConversion"/>
  </si>
  <si>
    <t>해산(예정)일
(청산펀드의 경우 청산일)</t>
    <phoneticPr fontId="6" type="noConversion"/>
  </si>
  <si>
    <t>펀드1호</t>
    <phoneticPr fontId="1" type="noConversion"/>
  </si>
  <si>
    <t>펀드2호</t>
    <phoneticPr fontId="1" type="noConversion"/>
  </si>
  <si>
    <t>펀드3호</t>
    <phoneticPr fontId="1" type="noConversion"/>
  </si>
  <si>
    <t>펀드4호</t>
    <phoneticPr fontId="1" type="noConversion"/>
  </si>
  <si>
    <t>PE펀드</t>
  </si>
  <si>
    <t>VC펀드</t>
  </si>
  <si>
    <t>기타 주식등 투자펀드</t>
  </si>
  <si>
    <t>123-45-67899</t>
    <phoneticPr fontId="6" type="noConversion"/>
  </si>
  <si>
    <t>PE-(가)</t>
  </si>
  <si>
    <t>VC-(나)</t>
  </si>
  <si>
    <t>기타-(가)</t>
  </si>
  <si>
    <t>기타-(라)</t>
  </si>
  <si>
    <t>일반 중소기업</t>
    <phoneticPr fontId="6" type="noConversion"/>
  </si>
  <si>
    <t>초과수익의 20%</t>
    <phoneticPr fontId="1" type="noConversion"/>
  </si>
  <si>
    <t>투자잔액의 3.0%</t>
    <phoneticPr fontId="1" type="noConversion"/>
  </si>
  <si>
    <t>초과수익의 20%</t>
  </si>
  <si>
    <t>투자잔액의 3.0%</t>
  </si>
  <si>
    <t>펀드1호</t>
    <phoneticPr fontId="6" type="noConversion"/>
  </si>
  <si>
    <t>펀드2호</t>
    <phoneticPr fontId="6" type="noConversion"/>
  </si>
  <si>
    <t>VC-(가)</t>
  </si>
  <si>
    <t>ABD㈜</t>
    <phoneticPr fontId="6" type="noConversion"/>
  </si>
  <si>
    <t>ABC Inc.</t>
    <phoneticPr fontId="6" type="noConversion"/>
  </si>
  <si>
    <t>가나다</t>
    <phoneticPr fontId="6" type="noConversion"/>
  </si>
  <si>
    <t>전자/반도체</t>
    <phoneticPr fontId="6" type="noConversion"/>
  </si>
  <si>
    <t>이00</t>
    <phoneticPr fontId="6" type="noConversion"/>
  </si>
  <si>
    <t>이00
김00</t>
    <phoneticPr fontId="6" type="noConversion"/>
  </si>
  <si>
    <t>대한민국</t>
  </si>
  <si>
    <t>대표이사</t>
    <phoneticPr fontId="1" type="noConversion"/>
  </si>
  <si>
    <t>김00</t>
  </si>
  <si>
    <t>투자1본부</t>
  </si>
  <si>
    <t>투자이사</t>
  </si>
  <si>
    <t>박00</t>
  </si>
  <si>
    <t>최00</t>
  </si>
  <si>
    <t>성00</t>
  </si>
  <si>
    <t>02-0000-0000</t>
    <phoneticPr fontId="6" type="noConversion"/>
  </si>
  <si>
    <t>010-0000-0000</t>
    <phoneticPr fontId="6" type="noConversion"/>
  </si>
  <si>
    <t>02-0000-0000</t>
  </si>
  <si>
    <t>010-0000-0000</t>
  </si>
  <si>
    <t>이00</t>
  </si>
  <si>
    <t>김00</t>
    <phoneticPr fontId="1" type="noConversion"/>
  </si>
  <si>
    <t>최00</t>
    <phoneticPr fontId="1" type="noConversion"/>
  </si>
  <si>
    <t>한국은행</t>
  </si>
  <si>
    <t>나인베스트먼트</t>
  </si>
  <si>
    <t>PE본부</t>
    <phoneticPr fontId="1" type="noConversion"/>
  </si>
  <si>
    <t>VC본부</t>
  </si>
  <si>
    <t>PE투자팀</t>
  </si>
  <si>
    <t>A기업</t>
    <phoneticPr fontId="6" type="noConversion"/>
  </si>
  <si>
    <t>B기업</t>
  </si>
  <si>
    <t>C기업</t>
  </si>
  <si>
    <t>D기업</t>
  </si>
  <si>
    <t>E기업</t>
  </si>
  <si>
    <t>전자/반도체</t>
  </si>
  <si>
    <t>통신/IT서비스</t>
  </si>
  <si>
    <t>중소(벤처)</t>
  </si>
  <si>
    <t>운영자금</t>
    <phoneticPr fontId="1" type="noConversion"/>
  </si>
  <si>
    <t>이00</t>
    <phoneticPr fontId="9" type="noConversion"/>
  </si>
  <si>
    <t>00대학교</t>
    <phoneticPr fontId="6" type="noConversion"/>
  </si>
  <si>
    <t>경영학</t>
  </si>
  <si>
    <t>학사</t>
  </si>
  <si>
    <t>00고등학교</t>
  </si>
  <si>
    <t>한국은행</t>
    <phoneticPr fontId="1" type="noConversion"/>
  </si>
  <si>
    <t>차장</t>
    <phoneticPr fontId="6" type="noConversion"/>
  </si>
  <si>
    <t>팀장</t>
  </si>
  <si>
    <t>본부장</t>
  </si>
  <si>
    <t>차장</t>
  </si>
  <si>
    <t>펀드1호</t>
    <phoneticPr fontId="5" type="noConversion"/>
  </si>
  <si>
    <t>펀드2호</t>
    <phoneticPr fontId="5" type="noConversion"/>
  </si>
  <si>
    <t>펀드3호</t>
    <phoneticPr fontId="5" type="noConversion"/>
  </si>
  <si>
    <t>펀드4호</t>
    <phoneticPr fontId="5" type="noConversion"/>
  </si>
  <si>
    <t>펀드1호</t>
  </si>
  <si>
    <t>펀드2호</t>
  </si>
  <si>
    <t>펀드3호</t>
  </si>
  <si>
    <t>설립시(대표펀드매니저)</t>
  </si>
  <si>
    <t>김영희</t>
  </si>
  <si>
    <t>설립시(핵심운용인력)</t>
  </si>
  <si>
    <t>김영철</t>
  </si>
  <si>
    <t>퇴사</t>
  </si>
  <si>
    <t>홍영희</t>
  </si>
  <si>
    <t>변경선임</t>
  </si>
  <si>
    <t>김철수</t>
  </si>
  <si>
    <t>홍영철</t>
  </si>
  <si>
    <t>이수지</t>
  </si>
  <si>
    <t>추가선임</t>
  </si>
  <si>
    <t>펀드내 변경(일반인력-&gt;대표펀드매니저)</t>
    <phoneticPr fontId="6" type="noConversion"/>
  </si>
  <si>
    <t>청산일 현재</t>
  </si>
  <si>
    <t>홍영희</t>
    <phoneticPr fontId="1" type="noConversion"/>
  </si>
  <si>
    <t>넥스트라운드실</t>
    <phoneticPr fontId="6" type="noConversion"/>
  </si>
  <si>
    <t>투자</t>
  </si>
  <si>
    <t>제안사의 후속투자</t>
  </si>
  <si>
    <t>펀드A</t>
    <phoneticPr fontId="1" type="noConversion"/>
  </si>
  <si>
    <t>'18년 성장지원펀드</t>
  </si>
  <si>
    <t>ABE㈜</t>
    <phoneticPr fontId="6" type="noConversion"/>
  </si>
  <si>
    <t>중견</t>
  </si>
  <si>
    <t>A펀드</t>
  </si>
  <si>
    <t>PE-(나)</t>
  </si>
  <si>
    <t>PE-(다)</t>
  </si>
  <si>
    <t>김00</t>
    <phoneticPr fontId="6" type="noConversion"/>
  </si>
  <si>
    <t>가인베스트먼트㈜</t>
    <phoneticPr fontId="6" type="noConversion"/>
  </si>
  <si>
    <t>0000-0000</t>
    <phoneticPr fontId="6" type="noConversion"/>
  </si>
  <si>
    <t>가인베스트먼트㈜</t>
  </si>
  <si>
    <t>0000-0000</t>
  </si>
  <si>
    <t>출자사업명</t>
    <phoneticPr fontId="1" type="noConversion"/>
  </si>
  <si>
    <r>
      <t xml:space="preserve"> </t>
    </r>
    <r>
      <rPr>
        <sz val="10"/>
        <color rgb="FFFF0000"/>
        <rFont val="맑은 고딕"/>
        <family val="3"/>
        <charset val="129"/>
      </rPr>
      <t>★행삽입시 주의사항 : 지정된 범위 내에서만 행삽입하기</t>
    </r>
    <r>
      <rPr>
        <b/>
        <sz val="10"/>
        <color rgb="FFFF0000"/>
        <rFont val="맑은 고딕"/>
        <family val="3"/>
        <charset val="129"/>
      </rPr>
      <t>(양식 아래에 이어서 쓰지 말 것. 이어서 쓰는 경우 수식에서 누락 가능성)</t>
    </r>
    <phoneticPr fontId="6" type="noConversion"/>
  </si>
  <si>
    <t xml:space="preserve"> 1) 출자사업명 : 출자사업 시행연도 기준</t>
    <phoneticPr fontId="1" type="noConversion"/>
  </si>
  <si>
    <t>SELF-CHECK LIST</t>
    <phoneticPr fontId="1" type="noConversion"/>
  </si>
  <si>
    <t xml:space="preserve"> ※ 대상 : 성장지원펀드, 소부장펀드, 정책형 뉴딜펀드(혁신성장 뉴딜펀드), 혁신성장펀드</t>
    <phoneticPr fontId="1" type="noConversion"/>
  </si>
  <si>
    <t>'23년 혁신성장펀드(혁신산업펀드)</t>
    <phoneticPr fontId="1" type="noConversion"/>
  </si>
  <si>
    <t>'23년 혁신성장펀드(성장지원펀드)</t>
    <phoneticPr fontId="1" type="noConversion"/>
  </si>
  <si>
    <t xml:space="preserve">  9) 관리보수지급총액, 성과보수운용인력 분배총액, 기타비용지급총액, 기타자산총액, 기타부채총액 : 제안서작성기준일 기준</t>
    <phoneticPr fontId="5" type="noConversion"/>
  </si>
  <si>
    <r>
      <t xml:space="preserve">    - 가치(비시장성 : Y열 NO인 경우) : </t>
    </r>
    <r>
      <rPr>
        <b/>
        <sz val="10"/>
        <rFont val="맑은 고딕"/>
        <family val="3"/>
        <charset val="129"/>
        <scheme val="major"/>
      </rPr>
      <t>최근 년도 감사보고서(또는 가결산보고서) 상의 금액</t>
    </r>
    <phoneticPr fontId="5" type="noConversion"/>
  </si>
  <si>
    <t>민간출자자</t>
    <phoneticPr fontId="1" type="noConversion"/>
  </si>
  <si>
    <t xml:space="preserve">  2) 인력변경이력 : 해당 펀드 기재대상핵심인력의 모든 변경이력 (Co-GP 펀드의 경우 공동 운용사 전체 기준으로 기재)</t>
    <phoneticPr fontId="5" type="noConversion"/>
  </si>
  <si>
    <t xml:space="preserve">    ① 투자대상기업 또는 투자목적회사에 대하여 어음교환소의 거래정지 처분이 있는 경우</t>
    <phoneticPr fontId="5" type="noConversion"/>
  </si>
  <si>
    <t xml:space="preserve">    ② 투자대상기업 또는 투자목적회사에 대하여 청산, 회생절차, 파산절차, 부실징후 기업 인정 및 그와 유사한 절차</t>
    <phoneticPr fontId="5" type="noConversion"/>
  </si>
  <si>
    <t xml:space="preserve">    ③ 투자대상기업 또는 투자목적회사의 재산에 대하여 압류명령 또는 체납처분압류통지가 발송된 때 또는 기타의 방법에         </t>
    <phoneticPr fontId="5" type="noConversion"/>
  </si>
  <si>
    <t xml:space="preserve">    ④ 투자대상기업 또는 투자목적회사가 제세공과금에 대하여 국세징수법 제9조 제2항에 따른 납기전 납부고지를 받은 경우</t>
    <phoneticPr fontId="5" type="noConversion"/>
  </si>
  <si>
    <t xml:space="preserve">    ⑤ 투자대상기업 또는 투자목적회사가 당사자인 금융관련계약상 채무의 기한의 이익을 상실한 것으로 확인되는 경우</t>
    <phoneticPr fontId="5" type="noConversion"/>
  </si>
  <si>
    <t xml:space="preserve">    ⑥ 투자대상기업이 휴업 또는 폐업된 경우</t>
    <phoneticPr fontId="5" type="noConversion"/>
  </si>
  <si>
    <t xml:space="preserve">    ⑦ 국내외 증권시장에서 경영실적 악화 등 비자발적 이유로 상장폐지된 경우</t>
    <phoneticPr fontId="5" type="noConversion"/>
  </si>
  <si>
    <t xml:space="preserve">    ⑧ 투자대상기업이 해외기업일 경우, 위 각 호와 유사한 사유가 발생하는 경우</t>
    <phoneticPr fontId="5" type="noConversion"/>
  </si>
  <si>
    <t xml:space="preserve">    ⑨ 부실발생 기준 외에 자체 손실 처리 후 펀드회계에 반영한 경우(손실 처리 내역 기재 후 기타사항란에 기재 요망)</t>
    <phoneticPr fontId="5" type="noConversion"/>
  </si>
  <si>
    <t>가인베스트먼트</t>
    <phoneticPr fontId="1" type="noConversion"/>
  </si>
  <si>
    <t>펀드
사업자번호
(고유번호)</t>
    <phoneticPr fontId="6" type="noConversion"/>
  </si>
  <si>
    <t>투자자4 출자</t>
    <phoneticPr fontId="5" type="noConversion"/>
  </si>
  <si>
    <t>투자자5 출자</t>
    <phoneticPr fontId="5" type="noConversion"/>
  </si>
  <si>
    <t xml:space="preserve">  15) 투자자 : 출자약정액 순으로 5개 투자자를 기재. 그외 투자자는 기타에 출자약정액 기재 (운용사 제외)</t>
    <phoneticPr fontId="5" type="noConversion"/>
  </si>
  <si>
    <t>31% 이내</t>
    <phoneticPr fontId="1" type="noConversion"/>
  </si>
  <si>
    <t>신속투자 인센티브</t>
  </si>
  <si>
    <t>신속투자 인센티브</t>
    <phoneticPr fontId="1" type="noConversion"/>
  </si>
  <si>
    <t>'24년 혁신성장펀드(혁신산업펀드)</t>
    <phoneticPr fontId="1" type="noConversion"/>
  </si>
  <si>
    <t>'24년 혁신성장펀드(성장지원펀드)</t>
    <phoneticPr fontId="1" type="noConversion"/>
  </si>
  <si>
    <t xml:space="preserve">    - 31% 이내</t>
    <phoneticPr fontId="1" type="noConversion"/>
  </si>
  <si>
    <t>성과보수 제안</t>
    <phoneticPr fontId="1" type="noConversion"/>
  </si>
  <si>
    <t xml:space="preserve">   - "정책기관", "민간출자자"는 "LOC" 선택</t>
    <phoneticPr fontId="6" type="noConversion"/>
  </si>
  <si>
    <t xml:space="preserve">  2) 최근 3개 회계연도의 감사보고서(또는 가결산 기준) 상의 금액을 기재</t>
    <phoneticPr fontId="5" type="noConversion"/>
  </si>
  <si>
    <t xml:space="preserve">   제안서작성기준일 현재 제안사에 재직중인 것이 원칙이나 접수일 현재 재직자에 한해서도 인정. 대표펀드매니저 또는 핵심운용인력이 아닌 
   대표이사의 경우, 관리인력으로 선택</t>
    <phoneticPr fontId="1" type="noConversion"/>
  </si>
  <si>
    <t xml:space="preserve">1. 투자기구 : [Ⅱ. 용어의 정의 등] 에서 [펀드] 구분(C47~C72셀) 참조하여, PE-(가)~(라), VC-(가)~(사), 기타-(가)~(사) 중 택일 </t>
    <phoneticPr fontId="6" type="noConversion"/>
  </si>
  <si>
    <t>3) '펀드 구분'은 [Ⅱ. 용어의 정의 등]에서 [펀드] 기준(C47~C72셀)에 따라 "PE펀드", "VC펀드", "기타 주식등 투자펀드"로 구분하여 선택</t>
    <phoneticPr fontId="5" type="noConversion"/>
  </si>
  <si>
    <t xml:space="preserve">4) '펀드 법적유형'은 [Ⅱ. 용어의 정의 등] 에서 [펀드] 구분(C47~C72셀) 참조하여, PE-(가)~(라), VC-(가)~(사), 기타-(가)~(사) 중 택일 </t>
    <phoneticPr fontId="5" type="noConversion"/>
  </si>
  <si>
    <t xml:space="preserve">  2) '펀드 법적유형'은 [Ⅱ. 용어의 정의 등] 에서 [펀드] 구분(C47~C72셀) 참조하여, PE-(가)~(라), VC-(가)~(사), 기타-(가)~(사) 중 택일 </t>
    <phoneticPr fontId="5" type="noConversion"/>
  </si>
  <si>
    <t xml:space="preserve">  8) 투자펀드 내역(펀드계정일 경우 작성) 중 '펀드 법적유형'은 [Ⅱ. 용어의 정의 등] 에서 [펀드] 구분(C47~C72셀) 참조하여, PE-(가)~(라), VC-(가)~(사), 
     기타-(가)~(사) 중 택일 </t>
    <phoneticPr fontId="5" type="noConversion"/>
  </si>
  <si>
    <t xml:space="preserve">  1) '펀드구분' : "PE펀드계정", "VC펀드계정", "기타 주식등 투자펀드계정"으로 구분하여 선택</t>
    <phoneticPr fontId="5" type="noConversion"/>
  </si>
  <si>
    <r>
      <t>ⅱ) 투자실행일이 2015년 1월 1일</t>
    </r>
    <r>
      <rPr>
        <sz val="10"/>
        <color theme="1"/>
        <rFont val="맑은 고딕"/>
        <family val="3"/>
        <charset val="129"/>
        <scheme val="minor"/>
      </rPr>
      <t xml:space="preserve"> 이후인 </t>
    </r>
    <r>
      <rPr>
        <b/>
        <sz val="10"/>
        <color theme="1"/>
        <rFont val="맑은 고딕"/>
        <family val="3"/>
        <charset val="129"/>
        <scheme val="minor"/>
      </rPr>
      <t>아래의 조건을 만족하는 투자만 작성</t>
    </r>
    <phoneticPr fontId="6" type="noConversion"/>
  </si>
  <si>
    <r>
      <t xml:space="preserve">     </t>
    </r>
    <r>
      <rPr>
        <b/>
        <sz val="10"/>
        <color theme="1"/>
        <rFont val="맑은 고딕"/>
        <family val="3"/>
        <charset val="129"/>
      </rPr>
      <t>③ 기타투자업무 : 금융투자기관에서 M&amp;A자문, 투자컨설팅, 부실채권, LP업무 등 기타 투자업무와 관련하여 투자대상 발굴·투자검토·</t>
    </r>
    <phoneticPr fontId="5" type="noConversion"/>
  </si>
  <si>
    <r>
      <t xml:space="preserve">  1) 산업은행과의 </t>
    </r>
    <r>
      <rPr>
        <b/>
        <sz val="10"/>
        <color theme="1"/>
        <rFont val="맑은 고딕"/>
        <family val="3"/>
        <charset val="129"/>
        <scheme val="major"/>
      </rPr>
      <t>신규 업무협력사업</t>
    </r>
    <r>
      <rPr>
        <sz val="10"/>
        <color theme="1"/>
        <rFont val="맑은 고딕"/>
        <family val="3"/>
        <charset val="129"/>
        <scheme val="major"/>
      </rPr>
      <t xml:space="preserve"> 내용(업무협력 시작일 기준 '22.1.1부터 제안서 작성 기준일까지)</t>
    </r>
    <phoneticPr fontId="5" type="noConversion"/>
  </si>
  <si>
    <t>[5.2 정책펀드 현황]</t>
    <phoneticPr fontId="5" type="noConversion"/>
  </si>
  <si>
    <r>
      <t xml:space="preserve">2. </t>
    </r>
    <r>
      <rPr>
        <b/>
        <sz val="11"/>
        <rFont val="맑은 고딕"/>
        <family val="3"/>
        <charset val="129"/>
        <scheme val="major"/>
      </rPr>
      <t>작성대상에 해당하는 투자</t>
    </r>
    <r>
      <rPr>
        <sz val="11"/>
        <rFont val="맑은 고딕"/>
        <family val="3"/>
        <charset val="129"/>
        <scheme val="major"/>
      </rPr>
      <t xml:space="preserve">건만 입력하였는지
ⅰ) 자산에 대한 투자 또는 자산운용을 목적으로 설립된 </t>
    </r>
    <r>
      <rPr>
        <b/>
        <sz val="11"/>
        <rFont val="맑은 고딕"/>
        <family val="3"/>
        <charset val="129"/>
        <scheme val="major"/>
      </rPr>
      <t>법인(금융투자기관에 한정)</t>
    </r>
    <r>
      <rPr>
        <sz val="11"/>
        <rFont val="맑은 고딕"/>
        <family val="3"/>
        <charset val="129"/>
        <scheme val="major"/>
      </rPr>
      <t xml:space="preserve"> 재직 중에
ⅱ) 투자실행일이 </t>
    </r>
    <r>
      <rPr>
        <b/>
        <sz val="11"/>
        <rFont val="맑은 고딕"/>
        <family val="3"/>
        <charset val="129"/>
        <scheme val="major"/>
      </rPr>
      <t>2015년 1월 1일 이후</t>
    </r>
    <r>
      <rPr>
        <sz val="11"/>
        <rFont val="맑은 고딕"/>
        <family val="3"/>
        <charset val="129"/>
        <scheme val="major"/>
      </rPr>
      <t xml:space="preserve">인 아래의 조건을 만족하는 투자만 작성
 ① </t>
    </r>
    <r>
      <rPr>
        <b/>
        <sz val="11"/>
        <rFont val="맑은 고딕"/>
        <family val="3"/>
        <charset val="129"/>
        <scheme val="major"/>
      </rPr>
      <t xml:space="preserve">PE/VC 펀드계정 </t>
    </r>
    <r>
      <rPr>
        <sz val="11"/>
        <rFont val="맑은 고딕"/>
        <family val="3"/>
        <charset val="129"/>
        <scheme val="major"/>
      </rPr>
      <t xml:space="preserve">투자 : 해당 법인의 PE/VC펀드계정을 통해 주식 또는 주식연계채권(문화·컨텐츠등에 대한 프로젝트 투자 포함) 투자
 ② </t>
    </r>
    <r>
      <rPr>
        <b/>
        <sz val="11"/>
        <rFont val="맑은 고딕"/>
        <family val="3"/>
        <charset val="129"/>
        <scheme val="major"/>
      </rPr>
      <t xml:space="preserve">PE/VC 고유계정 </t>
    </r>
    <r>
      <rPr>
        <sz val="11"/>
        <rFont val="맑은 고딕"/>
        <family val="3"/>
        <charset val="129"/>
        <scheme val="major"/>
      </rPr>
      <t>투자 : 해당 법인의 PE/VC 투자 전담부서에서 고유계정을 통해 주식 또는 주식연계채권(문화·컨텐츠등에 대한 프로젝트 투자포함) 투자  
③ 기타 투자 : ①, ②에 해당하지 않는 주식 또는 주식연계채권(문화·컨텐츠등에 대한 프로젝트 투자 포함) 투자</t>
    </r>
    <phoneticPr fontId="1" type="noConversion"/>
  </si>
  <si>
    <t>1. 별첨(1.1~5.2) 자료 작성전에 본 사항을 반드시 숙지할 것 (별첨번호는 Sheet별 머리글에서 확인 가능)</t>
    <phoneticPr fontId="6" type="noConversion"/>
  </si>
  <si>
    <t>2. 일자는  yyyy-mm-dd, 주민등록번호 앞  6자리까지만 '111111'로 기재(외국인의 경우 여권상 생년월일 6자리)</t>
    <phoneticPr fontId="5" type="noConversion"/>
  </si>
  <si>
    <t>확인필요</t>
  </si>
  <si>
    <t xml:space="preserve">   - 산업은행의 사전 허락 없이 수식을 편집한 경우는 허위사실 기재로 간주될 수 있음</t>
    <phoneticPr fontId="6" type="noConversion"/>
  </si>
  <si>
    <t>※ 산업은행이 공고 등을 통해 핵심운용인력 전체에 대해 겸임금지 조항 적용을 요구할 경우 그에 따름</t>
    <phoneticPr fontId="5" type="noConversion"/>
  </si>
  <si>
    <t>ⅲ) 산업은행 앞 제안하는 펀드에서 투자대상기업 발굴, 투자검토, 투자실행, 사후관리, 회수 등</t>
    <phoneticPr fontId="6" type="noConversion"/>
  </si>
  <si>
    <t>※ 참여인력별 경력요건 및 인력수는 산업은행이 공고등을 통해 별도로 지정한 경우 그에 따르며, 참여인력은</t>
    <phoneticPr fontId="6" type="noConversion"/>
  </si>
  <si>
    <t xml:space="preserve">  4) 산업은행 위탁펀드 여부
     : 산업은행이 LP로서 출자한 펀드의 경우 "YES" 선택, "YES" 선택할 경우 BX~CG열상 투자자에 산업은행을 반드시 기재</t>
    <phoneticPr fontId="1" type="noConversion"/>
  </si>
  <si>
    <r>
      <t xml:space="preserve">   ※ 증빙서류 제출 여부 "Y" 선택시, [한글 제출양식. </t>
    </r>
    <r>
      <rPr>
        <sz val="10"/>
        <color theme="1"/>
        <rFont val="맑은 고딕"/>
        <family val="3"/>
        <charset val="129"/>
      </rPr>
      <t>Ⅷ. 산업은행과의 업무협력 현황]에 관련 증빙 반드시 첨부할 것</t>
    </r>
    <phoneticPr fontId="5" type="noConversion"/>
  </si>
  <si>
    <r>
      <t xml:space="preserve">    (공동 운용 제안 시 </t>
    </r>
    <r>
      <rPr>
        <b/>
        <sz val="10"/>
        <color theme="1"/>
        <rFont val="맑은 고딕"/>
        <family val="3"/>
        <charset val="129"/>
        <scheme val="minor"/>
      </rPr>
      <t>운용사별 핵심운용인력 2인</t>
    </r>
    <r>
      <rPr>
        <sz val="10"/>
        <color theme="1"/>
        <rFont val="맑은 고딕"/>
        <family val="3"/>
        <charset val="129"/>
        <scheme val="minor"/>
      </rPr>
      <t>(대표펀드매니저 1인, 핵심운용인력 1인) 선택)</t>
    </r>
    <phoneticPr fontId="6" type="noConversion"/>
  </si>
  <si>
    <t>2. 구분 : 혁신산업(중형), 혁신산업(M&amp;A)</t>
    <phoneticPr fontId="6" type="noConversion"/>
  </si>
  <si>
    <t>1. 정책출자금액은 자동계산</t>
    <phoneticPr fontId="6" type="noConversion"/>
  </si>
  <si>
    <r>
      <t xml:space="preserve">2) </t>
    </r>
    <r>
      <rPr>
        <b/>
        <sz val="10"/>
        <color theme="1"/>
        <rFont val="맑은 고딕"/>
        <family val="3"/>
        <charset val="129"/>
      </rPr>
      <t>① 제안서 작성기준일로부터 5년 이내(2020.01.01~2024.12.31) 청산완료 된 모든 펀드</t>
    </r>
    <phoneticPr fontId="5" type="noConversion"/>
  </si>
  <si>
    <t xml:space="preserve"> '18년 이후 조성된 산업은행 정책펀드 중 블라인드(기업투자) 펀드 출자사업에 선정된 펀드</t>
    <phoneticPr fontId="1" type="noConversion"/>
  </si>
  <si>
    <t>혁신산업(중형)</t>
  </si>
  <si>
    <t>혁신산업(중형)</t>
    <phoneticPr fontId="6" type="noConversion"/>
  </si>
  <si>
    <t>혁신산업(M&amp;A)</t>
    <phoneticPr fontId="6" type="noConversion"/>
  </si>
  <si>
    <t>혁신성장공동기준 품목 영위 중소·중견기업</t>
    <phoneticPr fontId="1" type="noConversion"/>
  </si>
  <si>
    <t>新성장 4.0 3대 분야 15대 프로젝트 영위 중소·중견기업</t>
    <phoneticPr fontId="1" type="noConversion"/>
  </si>
  <si>
    <t>주목적투자분야③
(선택)</t>
    <phoneticPr fontId="1" type="noConversion"/>
  </si>
  <si>
    <r>
      <t>주목적투자분야</t>
    </r>
    <r>
      <rPr>
        <sz val="10"/>
        <rFont val="맑은 고딕"/>
        <family val="3"/>
        <charset val="129"/>
      </rPr>
      <t>③</t>
    </r>
    <r>
      <rPr>
        <sz val="10"/>
        <rFont val="맑은 고딕"/>
        <family val="3"/>
        <charset val="129"/>
        <scheme val="minor"/>
      </rPr>
      <t xml:space="preserve">
(선택)</t>
    </r>
    <phoneticPr fontId="1" type="noConversion"/>
  </si>
  <si>
    <t>88,000주*@6,250=550백만원(24.12.31 종가기준)</t>
    <phoneticPr fontId="1" type="noConversion"/>
  </si>
  <si>
    <t>190,470주*@6,250=1,190백만원(24.12.31종가기준)</t>
    <phoneticPr fontId="1" type="noConversion"/>
  </si>
  <si>
    <t>5,000주*@200,000원=2,000백만원(24.12.31종가기준)</t>
    <phoneticPr fontId="1" type="noConversion"/>
  </si>
  <si>
    <t>24.12.31 감사보고서(가결산) 금액</t>
    <phoneticPr fontId="1" type="noConversion"/>
  </si>
  <si>
    <t>혁신성장공동기준 품목 영위 중소·중견기업의 사업재편</t>
    <phoneticPr fontId="1" type="noConversion"/>
  </si>
  <si>
    <t>해당없음</t>
    <phoneticPr fontId="1" type="noConversion"/>
  </si>
  <si>
    <t xml:space="preserve">(중형 限) 新성장 4.0 3대 분야 15대 프로젝트 영위 중견기업 </t>
  </si>
  <si>
    <t xml:space="preserve">(중형 限) 新성장 4.0 3대 분야 15대 프로젝트 영위 중견기업 </t>
    <phoneticPr fontId="1" type="noConversion"/>
  </si>
  <si>
    <t>新성장 4.0 3대 분야 15대 프로젝트 영위 중소·중견기업</t>
  </si>
  <si>
    <t>* 공고문상 목표결성금액</t>
    <phoneticPr fontId="1" type="noConversion"/>
  </si>
  <si>
    <r>
      <t>3. 목표결성금액 : 공고문상 목표결성금액 기재. 혁신산업(중형) 2,000~3,000억원, 혁신산업(M&amp;A) 3,000억원</t>
    </r>
    <r>
      <rPr>
        <sz val="10"/>
        <color theme="1"/>
        <rFont val="맑은 고딕"/>
        <family val="3"/>
        <charset val="129"/>
        <scheme val="major"/>
      </rPr>
      <t>(한글 제안서 정의상 목표금액과 일치하지 아니할 수 있음)</t>
    </r>
    <phoneticPr fontId="6" type="noConversion"/>
  </si>
  <si>
    <t>요청금액</t>
    <phoneticPr fontId="1" type="noConversion"/>
  </si>
  <si>
    <r>
      <t xml:space="preserve">9. </t>
    </r>
    <r>
      <rPr>
        <b/>
        <sz val="10"/>
        <color rgb="FFFF0000"/>
        <rFont val="맑은 고딕"/>
        <family val="3"/>
        <charset val="129"/>
        <scheme val="major"/>
      </rPr>
      <t>'열삽입'은 불가능</t>
    </r>
    <r>
      <rPr>
        <sz val="10"/>
        <color theme="1"/>
        <rFont val="맑은 고딕"/>
        <family val="3"/>
        <charset val="129"/>
        <scheme val="major"/>
      </rPr>
      <t xml:space="preserve">, </t>
    </r>
    <r>
      <rPr>
        <b/>
        <sz val="10"/>
        <color theme="1"/>
        <rFont val="맑은 고딕"/>
        <family val="3"/>
        <charset val="129"/>
        <scheme val="major"/>
      </rPr>
      <t>'행삽입'</t>
    </r>
    <r>
      <rPr>
        <sz val="10"/>
        <color theme="1"/>
        <rFont val="맑은 고딕"/>
        <family val="3"/>
        <charset val="129"/>
        <scheme val="major"/>
      </rPr>
      <t>은 가능</t>
    </r>
    <phoneticPr fontId="5" type="noConversion"/>
  </si>
  <si>
    <r>
      <t xml:space="preserve">10. "2.6 제안사 투자현황" 및 "3.2 참여인력 투자현황"에 투자유형을 </t>
    </r>
    <r>
      <rPr>
        <b/>
        <sz val="10"/>
        <color theme="1"/>
        <rFont val="맑은 고딕"/>
        <family val="3"/>
        <charset val="129"/>
        <scheme val="major"/>
      </rPr>
      <t>콤보박스에 맞게 기재</t>
    </r>
    <r>
      <rPr>
        <sz val="10"/>
        <color theme="1"/>
        <rFont val="맑은 고딕"/>
        <family val="3"/>
        <charset val="129"/>
        <scheme val="major"/>
      </rPr>
      <t>하지 않는 경우</t>
    </r>
    <phoneticPr fontId="5" type="noConversion"/>
  </si>
  <si>
    <r>
      <t xml:space="preserve">  5) 투자유형 : 콤보박스 내에서 투자유형 선택</t>
    </r>
    <r>
      <rPr>
        <b/>
        <sz val="10"/>
        <color theme="1"/>
        <rFont val="맑은 고딕"/>
        <family val="3"/>
        <charset val="129"/>
        <scheme val="major"/>
      </rPr>
      <t>(임의 기재 시 심사에서 누락될 수 있음)</t>
    </r>
    <phoneticPr fontId="5" type="noConversion"/>
  </si>
  <si>
    <t xml:space="preserve">  6) 회수구분 : 제안서작성기준일을 기준으로 판단</t>
    <phoneticPr fontId="5" type="noConversion"/>
  </si>
  <si>
    <t xml:space="preserve">  7) 투자수익률 : 회수료이거나 감액사실이 있는 개별 투자건에 대해 제안사 내부적으로 산출한 IRR을 기재(엑셀 XIRR함수 사용)</t>
    <phoneticPr fontId="5" type="noConversion"/>
  </si>
  <si>
    <t xml:space="preserve">  8) 동반투자자 : 개별기업에 대한 투자시 동반투자한 펀드, 운용사, 회사 등을 기재 </t>
    <phoneticPr fontId="5" type="noConversion"/>
  </si>
  <si>
    <t xml:space="preserve">  9) 회수총액 : '회수료' 및 '부분회수' 투자건에 대해 실제 펀드계정으로 회수한 금액 기재. '미회수' 투자건은 0원 기재</t>
    <phoneticPr fontId="5" type="noConversion"/>
  </si>
  <si>
    <t xml:space="preserve">  10) 감액 : 감액은 아래의 부실발생 기준 참고하여 투자건 중 감액사실이 있는 경우에 감액 콤보 "YES" 선택하고 금액 기재     </t>
    <phoneticPr fontId="5" type="noConversion"/>
  </si>
  <si>
    <t xml:space="preserve">  11) 최종회수일 : 회수여부가 '부분회수'인 경우도 최종회수일을 기재. '미회수'인 경우는 생략. 부실발생 기준에 의한 사유로</t>
    <phoneticPr fontId="5" type="noConversion"/>
  </si>
  <si>
    <t xml:space="preserve">  12) 회수방법 : 분할회수로 회수방법이 다양한 경우 대표적인 회수방법으로 기재</t>
    <phoneticPr fontId="5" type="noConversion"/>
  </si>
  <si>
    <t xml:space="preserve">  13) 미회수투자자산의 시장성유무(Y열) : 상장기업, IPO 예정종목, 시가평가대상 회사채 등 시장성이 있는 자산</t>
    <phoneticPr fontId="5" type="noConversion"/>
  </si>
  <si>
    <t xml:space="preserve">  14) 가치(시장성 : Y열 YES인 경우 ) : 시가, 공모 예정가(수요예측 후 결정된 단일가격이 있는 경우), 채권시가 등을 각각 기재</t>
    <phoneticPr fontId="5" type="noConversion"/>
  </si>
  <si>
    <r>
      <t xml:space="preserve">  15) 참여자정보 : 발굴</t>
    </r>
    <r>
      <rPr>
        <sz val="10"/>
        <rFont val="맑은 고딕"/>
        <family val="3"/>
        <charset val="129"/>
      </rPr>
      <t>∙투자</t>
    </r>
    <r>
      <rPr>
        <sz val="10"/>
        <rFont val="맑은 고딕"/>
        <family val="3"/>
        <charset val="129"/>
        <scheme val="major"/>
      </rPr>
      <t>검토, 사후관리 및 회수를 담당한 인력을 기재</t>
    </r>
    <phoneticPr fontId="5" type="noConversion"/>
  </si>
  <si>
    <t xml:space="preserve">  16) 기타사항 </t>
    <phoneticPr fontId="5" type="noConversion"/>
  </si>
  <si>
    <t xml:space="preserve">  17) 펀드 청산시 운용사가 자본계정을 통해 펀드 보유자산을 매수한 경우 회수한 것으로 작성</t>
    <phoneticPr fontId="5" type="noConversion"/>
  </si>
  <si>
    <r>
      <t>5. 인센티브 :  출자신청서 상 선택한 인센티브 기재</t>
    </r>
    <r>
      <rPr>
        <b/>
        <sz val="10"/>
        <color theme="1"/>
        <rFont val="맑은 고딕"/>
        <family val="3"/>
        <charset val="129"/>
        <scheme val="major"/>
      </rPr>
      <t>(M&amp;A펀드는 주목적 투자 인센티브 선택 불가)</t>
    </r>
    <phoneticPr fontId="1" type="noConversion"/>
  </si>
  <si>
    <t>(중형 限)주목적투자 인센티브</t>
    <phoneticPr fontId="1" type="noConversion"/>
  </si>
  <si>
    <t>(중형 限)신속투자, 주목적투자 인센티브</t>
    <phoneticPr fontId="1" type="noConversion"/>
  </si>
  <si>
    <r>
      <t xml:space="preserve">    - 중소</t>
    </r>
    <r>
      <rPr>
        <sz val="10"/>
        <rFont val="맑은 고딕"/>
        <family val="3"/>
        <charset val="129"/>
      </rPr>
      <t>∙중견기업 및 기타(해외기업 등)가 아닐 경우 대기업으로 기재</t>
    </r>
    <r>
      <rPr>
        <sz val="10"/>
        <rFont val="맑은 고딕"/>
        <family val="3"/>
        <charset val="129"/>
        <scheme val="major"/>
      </rPr>
      <t>(준대기업도 대기업으로 분류)</t>
    </r>
    <phoneticPr fontId="5" type="noConversion"/>
  </si>
  <si>
    <t>혁신성장공동기준 품목 영위 중소·중견기업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</si>
</sst>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.0%"/>
    <numFmt numFmtId="178" formatCode="#,##0;\-#,##0;;"/>
    <numFmt numFmtId="179" formatCode="#,##0.0"/>
    <numFmt numFmtId="180" formatCode="yy/mm/dd"/>
    <numFmt numFmtId="181" formatCode="000000\-00"/>
    <numFmt numFmtId="182" formatCode="0_);[Red]\(0\)"/>
    <numFmt numFmtId="183" formatCode="#,##0_);[Red]\(#,##0\)"/>
    <numFmt numFmtId="184" formatCode="0.0_);[Red]\(0.0\)"/>
  </numFmts>
  <fonts count="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</font>
    <font>
      <strike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b/>
      <sz val="10"/>
      <name val="맑은 고딕"/>
      <family val="3"/>
      <charset val="129"/>
    </font>
    <font>
      <strike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0"/>
      <name val="맑은 고딕"/>
      <family val="2"/>
      <charset val="129"/>
      <scheme val="major"/>
    </font>
    <font>
      <sz val="1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0070C0"/>
      <name val="맑은 고딕"/>
      <family val="2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3"/>
      <charset val="129"/>
    </font>
    <font>
      <vertAlign val="superscript"/>
      <sz val="11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ajor"/>
    </font>
    <font>
      <sz val="11"/>
      <color rgb="FF0070C0"/>
      <name val="맑은 고딕"/>
      <family val="3"/>
      <charset val="129"/>
      <scheme val="minor"/>
    </font>
    <font>
      <sz val="10"/>
      <color theme="1"/>
      <name val="굴림체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ajor"/>
    </font>
    <font>
      <b/>
      <sz val="10"/>
      <color rgb="FF0070C0"/>
      <name val="바탕"/>
      <family val="1"/>
      <charset val="129"/>
    </font>
    <font>
      <b/>
      <sz val="10"/>
      <color rgb="FF0070C0"/>
      <name val="맑은 고딕"/>
      <family val="3"/>
      <charset val="129"/>
    </font>
    <font>
      <b/>
      <sz val="11"/>
      <color rgb="FF0070C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ajor"/>
    </font>
    <font>
      <sz val="11"/>
      <color rgb="FF0070C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u/>
      <sz val="10"/>
      <color theme="1"/>
      <name val="맑은 고딕"/>
      <family val="3"/>
      <charset val="129"/>
      <scheme val="minor"/>
    </font>
    <font>
      <vertAlign val="superscript"/>
      <sz val="10"/>
      <color theme="1"/>
      <name val="맑은 고딕"/>
      <family val="3"/>
      <charset val="129"/>
      <scheme val="minor"/>
    </font>
    <font>
      <b/>
      <sz val="10"/>
      <color theme="1"/>
      <name val="KDB고딕R_Pro"/>
      <family val="1"/>
      <charset val="129"/>
    </font>
    <font>
      <sz val="10"/>
      <color theme="1"/>
      <name val="바탕"/>
      <family val="1"/>
      <charset val="129"/>
    </font>
    <font>
      <b/>
      <sz val="10"/>
      <color rgb="FFFF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</fonts>
  <fills count="10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BEEF3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rgb="FF000000"/>
      </top>
      <bottom/>
      <diagonal/>
    </border>
    <border>
      <left/>
      <right style="thin">
        <color auto="1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rgb="FF000000"/>
      </bottom>
      <diagonal/>
    </border>
    <border>
      <left/>
      <right style="thin">
        <color auto="1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8" fillId="0" borderId="0"/>
    <xf numFmtId="42" fontId="2" fillId="0" borderId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57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 shrinkToFit="1"/>
    </xf>
    <xf numFmtId="0" fontId="7" fillId="4" borderId="1" xfId="3" applyFont="1" applyFill="1" applyBorder="1" applyAlignment="1" applyProtection="1">
      <alignment horizontal="center" vertical="center" wrapText="1"/>
    </xf>
    <xf numFmtId="0" fontId="8" fillId="0" borderId="1" xfId="0" applyFont="1" applyBorder="1" applyProtection="1">
      <alignment vertical="center"/>
    </xf>
    <xf numFmtId="14" fontId="7" fillId="4" borderId="1" xfId="0" applyNumberFormat="1" applyFont="1" applyFill="1" applyBorder="1" applyAlignment="1" applyProtection="1">
      <alignment horizontal="center" vertical="center" wrapText="1"/>
    </xf>
    <xf numFmtId="49" fontId="7" fillId="4" borderId="1" xfId="0" applyNumberFormat="1" applyFont="1" applyFill="1" applyBorder="1" applyAlignment="1" applyProtection="1">
      <alignment horizontal="center" vertical="center" wrapText="1"/>
    </xf>
    <xf numFmtId="41" fontId="7" fillId="4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  <protection locked="0"/>
    </xf>
    <xf numFmtId="14" fontId="7" fillId="4" borderId="1" xfId="0" applyNumberFormat="1" applyFont="1" applyFill="1" applyBorder="1" applyAlignment="1" applyProtection="1">
      <alignment horizontal="center" vertical="center"/>
    </xf>
    <xf numFmtId="177" fontId="7" fillId="4" borderId="1" xfId="2" applyNumberFormat="1" applyFont="1" applyFill="1" applyBorder="1" applyAlignment="1" applyProtection="1">
      <alignment horizontal="center" vertical="center" wrapText="1"/>
    </xf>
    <xf numFmtId="180" fontId="7" fillId="4" borderId="1" xfId="0" applyNumberFormat="1" applyFont="1" applyFill="1" applyBorder="1" applyAlignment="1" applyProtection="1">
      <alignment horizontal="center" vertical="center" wrapText="1"/>
    </xf>
    <xf numFmtId="181" fontId="7" fillId="4" borderId="1" xfId="0" applyNumberFormat="1" applyFont="1" applyFill="1" applyBorder="1" applyAlignment="1" applyProtection="1">
      <alignment horizontal="center" vertical="center" wrapText="1"/>
    </xf>
    <xf numFmtId="0" fontId="12" fillId="0" borderId="0" xfId="4" applyFont="1" applyFill="1">
      <alignment vertical="center"/>
    </xf>
    <xf numFmtId="0" fontId="17" fillId="0" borderId="0" xfId="0" applyFont="1" applyAlignment="1">
      <alignment vertical="center" wrapText="1"/>
    </xf>
    <xf numFmtId="0" fontId="7" fillId="0" borderId="0" xfId="0" applyFont="1">
      <alignment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177" fontId="7" fillId="6" borderId="1" xfId="2" applyNumberFormat="1" applyFont="1" applyFill="1" applyBorder="1" applyAlignment="1" applyProtection="1">
      <alignment horizontal="center" vertical="center"/>
    </xf>
    <xf numFmtId="0" fontId="7" fillId="4" borderId="31" xfId="0" applyFont="1" applyFill="1" applyBorder="1" applyAlignment="1" applyProtection="1">
      <alignment horizontal="center" vertical="center" wrapText="1"/>
    </xf>
    <xf numFmtId="180" fontId="7" fillId="4" borderId="2" xfId="0" applyNumberFormat="1" applyFont="1" applyFill="1" applyBorder="1" applyAlignment="1" applyProtection="1">
      <alignment horizontal="center" vertical="center" wrapText="1"/>
    </xf>
    <xf numFmtId="180" fontId="7" fillId="4" borderId="26" xfId="0" applyNumberFormat="1" applyFont="1" applyFill="1" applyBorder="1" applyAlignment="1" applyProtection="1">
      <alignment horizontal="center" vertical="center" wrapText="1"/>
    </xf>
    <xf numFmtId="180" fontId="7" fillId="4" borderId="28" xfId="0" applyNumberFormat="1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15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32" xfId="0" applyFont="1" applyFill="1" applyBorder="1" applyAlignment="1" applyProtection="1">
      <alignment horizontal="center" vertical="center" wrapText="1"/>
    </xf>
    <xf numFmtId="0" fontId="13" fillId="5" borderId="1" xfId="0" applyFont="1" applyFill="1" applyBorder="1" applyAlignment="1" applyProtection="1">
      <alignment horizontal="center" vertical="center" wrapText="1"/>
    </xf>
    <xf numFmtId="3" fontId="7" fillId="0" borderId="1" xfId="1" applyNumberFormat="1" applyFont="1" applyBorder="1" applyProtection="1">
      <alignment vertical="center"/>
    </xf>
    <xf numFmtId="0" fontId="15" fillId="0" borderId="0" xfId="0" applyFont="1" applyFill="1">
      <alignment vertical="center"/>
    </xf>
    <xf numFmtId="3" fontId="4" fillId="0" borderId="0" xfId="0" applyNumberFormat="1" applyFont="1">
      <alignment vertical="center"/>
    </xf>
    <xf numFmtId="0" fontId="7" fillId="0" borderId="0" xfId="0" applyFont="1" applyFill="1">
      <alignment vertical="center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4" borderId="3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3" fontId="7" fillId="0" borderId="1" xfId="1" applyNumberFormat="1" applyFont="1" applyBorder="1" applyAlignment="1" applyProtection="1">
      <alignment vertical="center" wrapText="1"/>
      <protection locked="0"/>
    </xf>
    <xf numFmtId="0" fontId="7" fillId="0" borderId="1" xfId="0" applyFont="1" applyBorder="1" applyProtection="1">
      <alignment vertical="center"/>
    </xf>
    <xf numFmtId="0" fontId="7" fillId="0" borderId="1" xfId="0" applyFont="1" applyBorder="1" applyAlignment="1" applyProtection="1">
      <alignment vertical="center" wrapText="1"/>
      <protection locked="0"/>
    </xf>
    <xf numFmtId="0" fontId="22" fillId="0" borderId="0" xfId="4" applyFont="1" applyFill="1">
      <alignment vertical="center"/>
    </xf>
    <xf numFmtId="0" fontId="23" fillId="0" borderId="0" xfId="0" applyFont="1">
      <alignment vertical="center"/>
    </xf>
    <xf numFmtId="3" fontId="7" fillId="0" borderId="1" xfId="0" applyNumberFormat="1" applyFont="1" applyBorder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</xf>
    <xf numFmtId="14" fontId="7" fillId="0" borderId="1" xfId="0" applyNumberFormat="1" applyFont="1" applyBorder="1" applyAlignment="1" applyProtection="1">
      <alignment horizontal="center" vertical="center" wrapText="1"/>
      <protection locked="0"/>
    </xf>
    <xf numFmtId="0" fontId="7" fillId="6" borderId="1" xfId="0" applyFont="1" applyFill="1" applyBorder="1" applyAlignment="1" applyProtection="1">
      <alignment horizontal="center" vertical="center"/>
      <protection hidden="1"/>
    </xf>
    <xf numFmtId="14" fontId="7" fillId="0" borderId="1" xfId="0" applyNumberFormat="1" applyFont="1" applyBorder="1" applyAlignment="1" applyProtection="1">
      <alignment horizontal="center" vertical="center"/>
      <protection locked="0"/>
    </xf>
    <xf numFmtId="0" fontId="7" fillId="0" borderId="1" xfId="0" applyNumberFormat="1" applyFont="1" applyBorder="1" applyAlignment="1" applyProtection="1">
      <alignment horizontal="center" vertical="center" wrapText="1"/>
      <protection locked="0"/>
    </xf>
    <xf numFmtId="177" fontId="7" fillId="0" borderId="1" xfId="2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Protection="1">
      <alignment vertical="center"/>
      <protection locked="0"/>
    </xf>
    <xf numFmtId="0" fontId="7" fillId="0" borderId="1" xfId="0" applyNumberFormat="1" applyFont="1" applyBorder="1" applyAlignment="1" applyProtection="1">
      <alignment vertical="center" wrapText="1"/>
      <protection locked="0"/>
    </xf>
    <xf numFmtId="179" fontId="7" fillId="6" borderId="1" xfId="0" applyNumberFormat="1" applyFont="1" applyFill="1" applyBorder="1" applyAlignment="1" applyProtection="1">
      <alignment horizontal="center" vertical="center"/>
      <protection hidden="1"/>
    </xf>
    <xf numFmtId="179" fontId="7" fillId="0" borderId="1" xfId="0" applyNumberFormat="1" applyFont="1" applyFill="1" applyBorder="1" applyAlignment="1" applyProtection="1">
      <alignment horizontal="center" vertical="center"/>
      <protection hidden="1"/>
    </xf>
    <xf numFmtId="3" fontId="7" fillId="0" borderId="1" xfId="0" applyNumberFormat="1" applyFont="1" applyFill="1" applyBorder="1" applyAlignment="1" applyProtection="1">
      <alignment horizontal="center" vertical="center"/>
      <protection hidden="1"/>
    </xf>
    <xf numFmtId="0" fontId="7" fillId="0" borderId="1" xfId="0" applyFont="1" applyBorder="1" applyAlignment="1">
      <alignment horizontal="center" vertical="center"/>
    </xf>
    <xf numFmtId="0" fontId="7" fillId="4" borderId="3" xfId="0" applyFont="1" applyFill="1" applyBorder="1" applyAlignment="1" applyProtection="1">
      <alignment horizontal="center" vertical="center" wrapText="1"/>
    </xf>
    <xf numFmtId="0" fontId="7" fillId="4" borderId="4" xfId="0" applyFont="1" applyFill="1" applyBorder="1" applyAlignment="1" applyProtection="1">
      <alignment horizontal="center" vertical="center" wrapText="1"/>
    </xf>
    <xf numFmtId="0" fontId="7" fillId="4" borderId="5" xfId="0" applyFont="1" applyFill="1" applyBorder="1" applyAlignment="1" applyProtection="1">
      <alignment horizontal="center" vertical="center" wrapText="1"/>
    </xf>
    <xf numFmtId="0" fontId="7" fillId="4" borderId="2" xfId="0" applyFont="1" applyFill="1" applyBorder="1" applyAlignment="1" applyProtection="1">
      <alignment horizontal="center" vertical="center" wrapText="1"/>
    </xf>
    <xf numFmtId="0" fontId="7" fillId="4" borderId="6" xfId="0" applyFont="1" applyFill="1" applyBorder="1" applyAlignment="1" applyProtection="1">
      <alignment horizontal="center" vertical="center" wrapText="1"/>
    </xf>
    <xf numFmtId="0" fontId="7" fillId="4" borderId="3" xfId="0" applyFont="1" applyFill="1" applyBorder="1" applyAlignment="1">
      <alignment horizontal="center" vertical="center"/>
    </xf>
    <xf numFmtId="0" fontId="7" fillId="4" borderId="1" xfId="0" applyFont="1" applyFill="1" applyBorder="1" applyAlignment="1" applyProtection="1">
      <alignment horizontal="center" vertical="center" wrapText="1"/>
    </xf>
    <xf numFmtId="0" fontId="7" fillId="4" borderId="3" xfId="0" applyNumberFormat="1" applyFont="1" applyFill="1" applyBorder="1" applyAlignment="1" applyProtection="1">
      <alignment horizontal="center" vertical="center" wrapText="1"/>
    </xf>
    <xf numFmtId="0" fontId="7" fillId="4" borderId="1" xfId="0" applyNumberFormat="1" applyFont="1" applyFill="1" applyBorder="1" applyAlignment="1" applyProtection="1">
      <alignment horizontal="center" vertical="center" wrapText="1"/>
    </xf>
    <xf numFmtId="0" fontId="15" fillId="0" borderId="5" xfId="0" applyFont="1" applyBorder="1">
      <alignment vertical="center"/>
    </xf>
    <xf numFmtId="0" fontId="15" fillId="0" borderId="1" xfId="0" applyFont="1" applyBorder="1">
      <alignment vertical="center"/>
    </xf>
    <xf numFmtId="14" fontId="7" fillId="0" borderId="1" xfId="0" applyNumberFormat="1" applyFont="1" applyBorder="1" applyAlignment="1">
      <alignment horizontal="center" vertical="center"/>
    </xf>
    <xf numFmtId="0" fontId="21" fillId="0" borderId="0" xfId="0" applyFont="1">
      <alignment vertical="center"/>
    </xf>
    <xf numFmtId="0" fontId="7" fillId="0" borderId="3" xfId="0" applyFont="1" applyBorder="1">
      <alignment vertical="center"/>
    </xf>
    <xf numFmtId="0" fontId="7" fillId="0" borderId="12" xfId="0" applyFont="1" applyBorder="1">
      <alignment vertical="center"/>
    </xf>
    <xf numFmtId="0" fontId="7" fillId="0" borderId="5" xfId="0" applyFont="1" applyBorder="1">
      <alignment vertical="center"/>
    </xf>
    <xf numFmtId="0" fontId="7" fillId="6" borderId="1" xfId="0" applyFont="1" applyFill="1" applyBorder="1">
      <alignment vertical="center"/>
    </xf>
    <xf numFmtId="0" fontId="7" fillId="0" borderId="3" xfId="0" applyFont="1" applyBorder="1" applyAlignment="1">
      <alignment horizontal="center" vertical="center"/>
    </xf>
    <xf numFmtId="3" fontId="7" fillId="0" borderId="1" xfId="6" applyNumberFormat="1" applyFont="1" applyBorder="1">
      <alignment vertical="center"/>
    </xf>
    <xf numFmtId="176" fontId="7" fillId="6" borderId="1" xfId="0" applyNumberFormat="1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0" fontId="7" fillId="7" borderId="1" xfId="0" applyFont="1" applyFill="1" applyBorder="1" applyAlignment="1" applyProtection="1">
      <alignment vertical="center" wrapText="1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3" fontId="7" fillId="7" borderId="1" xfId="0" applyNumberFormat="1" applyFont="1" applyFill="1" applyBorder="1" applyProtection="1">
      <alignment vertical="center"/>
      <protection locked="0"/>
    </xf>
    <xf numFmtId="14" fontId="7" fillId="7" borderId="1" xfId="0" applyNumberFormat="1" applyFont="1" applyFill="1" applyBorder="1" applyAlignment="1" applyProtection="1">
      <alignment horizontal="center" vertical="center"/>
      <protection locked="0"/>
    </xf>
    <xf numFmtId="0" fontId="7" fillId="7" borderId="1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</xf>
    <xf numFmtId="181" fontId="7" fillId="0" borderId="0" xfId="0" applyNumberFormat="1" applyFont="1" applyProtection="1">
      <alignment vertical="center"/>
    </xf>
    <xf numFmtId="0" fontId="7" fillId="0" borderId="0" xfId="0" applyFont="1" applyProtection="1">
      <alignment vertical="center"/>
    </xf>
    <xf numFmtId="180" fontId="7" fillId="0" borderId="7" xfId="0" applyNumberFormat="1" applyFont="1" applyBorder="1" applyAlignment="1" applyProtection="1">
      <alignment horizontal="center" vertical="center"/>
    </xf>
    <xf numFmtId="180" fontId="7" fillId="0" borderId="27" xfId="0" applyNumberFormat="1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6" borderId="1" xfId="0" applyNumberFormat="1" applyFont="1" applyFill="1" applyBorder="1" applyAlignment="1" applyProtection="1">
      <alignment horizontal="center" vertical="center"/>
      <protection hidden="1"/>
    </xf>
    <xf numFmtId="176" fontId="7" fillId="6" borderId="1" xfId="0" applyNumberFormat="1" applyFont="1" applyFill="1" applyBorder="1" applyAlignment="1" applyProtection="1">
      <alignment horizontal="center" vertical="center" wrapText="1"/>
    </xf>
    <xf numFmtId="176" fontId="7" fillId="6" borderId="3" xfId="0" applyNumberFormat="1" applyFont="1" applyFill="1" applyBorder="1" applyAlignment="1" applyProtection="1">
      <alignment horizontal="center" vertical="center"/>
    </xf>
    <xf numFmtId="180" fontId="7" fillId="0" borderId="1" xfId="0" applyNumberFormat="1" applyFont="1" applyBorder="1" applyAlignment="1" applyProtection="1">
      <alignment horizontal="center" vertical="center"/>
      <protection locked="0"/>
    </xf>
    <xf numFmtId="180" fontId="7" fillId="0" borderId="12" xfId="0" applyNumberFormat="1" applyFont="1" applyBorder="1" applyAlignment="1" applyProtection="1">
      <alignment horizontal="center" vertical="center"/>
      <protection locked="0"/>
    </xf>
    <xf numFmtId="14" fontId="7" fillId="0" borderId="1" xfId="0" applyNumberFormat="1" applyFont="1" applyBorder="1" applyProtection="1">
      <alignment vertical="center"/>
      <protection locked="0"/>
    </xf>
    <xf numFmtId="176" fontId="7" fillId="6" borderId="1" xfId="0" applyNumberFormat="1" applyFont="1" applyFill="1" applyBorder="1" applyAlignment="1" applyProtection="1">
      <alignment horizontal="center" vertical="center"/>
    </xf>
    <xf numFmtId="181" fontId="7" fillId="0" borderId="1" xfId="0" applyNumberFormat="1" applyFont="1" applyBorder="1" applyProtection="1">
      <alignment vertical="center"/>
    </xf>
    <xf numFmtId="0" fontId="15" fillId="7" borderId="1" xfId="0" applyFont="1" applyFill="1" applyBorder="1" applyAlignment="1" applyProtection="1">
      <alignment horizontal="center" vertical="center" shrinkToFit="1"/>
      <protection locked="0"/>
    </xf>
    <xf numFmtId="0" fontId="7" fillId="0" borderId="5" xfId="0" applyFont="1" applyBorder="1" applyAlignment="1" applyProtection="1">
      <alignment vertical="center" wrapText="1"/>
      <protection locked="0"/>
    </xf>
    <xf numFmtId="0" fontId="7" fillId="0" borderId="3" xfId="2" applyNumberFormat="1" applyFont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 applyProtection="1">
      <alignment horizontal="left" vertical="center" wrapText="1"/>
      <protection locked="0"/>
    </xf>
    <xf numFmtId="177" fontId="7" fillId="0" borderId="1" xfId="2" applyNumberFormat="1" applyFont="1" applyBorder="1" applyProtection="1">
      <alignment vertical="center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7" fillId="0" borderId="31" xfId="0" applyFont="1" applyBorder="1" applyAlignment="1" applyProtection="1">
      <alignment horizontal="left" vertical="center" wrapText="1"/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  <xf numFmtId="179" fontId="7" fillId="6" borderId="32" xfId="0" applyNumberFormat="1" applyFont="1" applyFill="1" applyBorder="1" applyAlignment="1" applyProtection="1">
      <alignment horizontal="center" vertical="center"/>
      <protection hidden="1"/>
    </xf>
    <xf numFmtId="184" fontId="7" fillId="6" borderId="1" xfId="0" applyNumberFormat="1" applyFont="1" applyFill="1" applyBorder="1" applyAlignment="1" applyProtection="1">
      <alignment horizontal="center" vertical="center"/>
      <protection hidden="1"/>
    </xf>
    <xf numFmtId="182" fontId="7" fillId="6" borderId="1" xfId="0" applyNumberFormat="1" applyFont="1" applyFill="1" applyBorder="1" applyAlignment="1" applyProtection="1">
      <alignment horizontal="center" vertical="center"/>
      <protection hidden="1"/>
    </xf>
    <xf numFmtId="183" fontId="7" fillId="6" borderId="1" xfId="1" applyNumberFormat="1" applyFont="1" applyFill="1" applyBorder="1" applyProtection="1">
      <alignment vertical="center"/>
      <protection hidden="1"/>
    </xf>
    <xf numFmtId="177" fontId="7" fillId="6" borderId="1" xfId="2" applyNumberFormat="1" applyFont="1" applyFill="1" applyBorder="1" applyAlignment="1" applyProtection="1">
      <alignment horizontal="center" vertical="center"/>
      <protection hidden="1"/>
    </xf>
    <xf numFmtId="182" fontId="7" fillId="6" borderId="1" xfId="0" applyNumberFormat="1" applyFont="1" applyFill="1" applyBorder="1" applyProtection="1">
      <alignment vertical="center"/>
      <protection hidden="1"/>
    </xf>
    <xf numFmtId="183" fontId="7" fillId="6" borderId="1" xfId="6" applyNumberFormat="1" applyFont="1" applyFill="1" applyBorder="1" applyProtection="1">
      <alignment vertical="center"/>
      <protection hidden="1"/>
    </xf>
    <xf numFmtId="49" fontId="7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vertical="center" shrinkToFit="1"/>
      <protection locked="0"/>
    </xf>
    <xf numFmtId="0" fontId="7" fillId="0" borderId="3" xfId="2" applyNumberFormat="1" applyFont="1" applyFill="1" applyBorder="1" applyAlignment="1" applyProtection="1">
      <alignment vertical="center" wrapText="1"/>
      <protection locked="0"/>
    </xf>
    <xf numFmtId="9" fontId="7" fillId="0" borderId="1" xfId="2" applyFont="1" applyBorder="1" applyAlignment="1" applyProtection="1">
      <alignment horizontal="center" vertical="center"/>
      <protection locked="0"/>
    </xf>
    <xf numFmtId="177" fontId="7" fillId="6" borderId="1" xfId="2" applyNumberFormat="1" applyFont="1" applyFill="1" applyBorder="1" applyProtection="1">
      <alignment vertical="center"/>
      <protection hidden="1"/>
    </xf>
    <xf numFmtId="3" fontId="7" fillId="6" borderId="1" xfId="0" applyNumberFormat="1" applyFont="1" applyFill="1" applyBorder="1" applyProtection="1">
      <alignment vertical="center"/>
      <protection hidden="1"/>
    </xf>
    <xf numFmtId="3" fontId="7" fillId="6" borderId="3" xfId="0" applyNumberFormat="1" applyFont="1" applyFill="1" applyBorder="1" applyProtection="1">
      <alignment vertical="center"/>
      <protection hidden="1"/>
    </xf>
    <xf numFmtId="183" fontId="7" fillId="0" borderId="1" xfId="1" applyNumberFormat="1" applyFont="1" applyFill="1" applyBorder="1" applyProtection="1">
      <alignment vertical="center"/>
      <protection locked="0"/>
    </xf>
    <xf numFmtId="183" fontId="7" fillId="0" borderId="5" xfId="1" applyNumberFormat="1" applyFont="1" applyFill="1" applyBorder="1" applyProtection="1">
      <alignment vertical="center"/>
      <protection locked="0"/>
    </xf>
    <xf numFmtId="3" fontId="7" fillId="6" borderId="1" xfId="1" applyNumberFormat="1" applyFont="1" applyFill="1" applyBorder="1" applyProtection="1">
      <alignment vertical="center"/>
      <protection hidden="1"/>
    </xf>
    <xf numFmtId="183" fontId="7" fillId="0" borderId="3" xfId="1" applyNumberFormat="1" applyFont="1" applyFill="1" applyBorder="1" applyProtection="1">
      <alignment vertical="center"/>
      <protection locked="0"/>
    </xf>
    <xf numFmtId="0" fontId="7" fillId="0" borderId="3" xfId="0" applyNumberFormat="1" applyFont="1" applyFill="1" applyBorder="1" applyAlignment="1" applyProtection="1">
      <alignment horizontal="center" vertical="center"/>
      <protection locked="0"/>
    </xf>
    <xf numFmtId="14" fontId="7" fillId="0" borderId="3" xfId="0" applyNumberFormat="1" applyFont="1" applyFill="1" applyBorder="1" applyAlignment="1" applyProtection="1">
      <alignment horizontal="center" vertical="center"/>
      <protection locked="0"/>
    </xf>
    <xf numFmtId="178" fontId="7" fillId="0" borderId="3" xfId="0" applyNumberFormat="1" applyFont="1" applyFill="1" applyBorder="1" applyAlignment="1" applyProtection="1">
      <alignment horizontal="center" vertical="center"/>
      <protection locked="0"/>
    </xf>
    <xf numFmtId="49" fontId="7" fillId="0" borderId="1" xfId="0" applyNumberFormat="1" applyFont="1" applyBorder="1" applyAlignment="1" applyProtection="1">
      <alignment horizontal="center" vertical="center"/>
      <protection locked="0"/>
    </xf>
    <xf numFmtId="182" fontId="7" fillId="6" borderId="1" xfId="0" applyNumberFormat="1" applyFont="1" applyFill="1" applyBorder="1" applyAlignment="1" applyProtection="1">
      <alignment horizontal="center" vertical="center"/>
    </xf>
    <xf numFmtId="3" fontId="7" fillId="0" borderId="1" xfId="1" applyNumberFormat="1" applyFont="1" applyBorder="1" applyProtection="1">
      <alignment vertical="center"/>
      <protection locked="0"/>
    </xf>
    <xf numFmtId="3" fontId="7" fillId="0" borderId="1" xfId="0" applyNumberFormat="1" applyFont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 applyProtection="1">
      <alignment horizontal="left" vertical="center"/>
      <protection locked="0"/>
    </xf>
    <xf numFmtId="176" fontId="7" fillId="6" borderId="3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8" fillId="4" borderId="1" xfId="0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Fill="1" applyBorder="1" applyAlignment="1" applyProtection="1">
      <alignment horizontal="left" vertical="center" wrapText="1"/>
      <protection locked="0"/>
    </xf>
    <xf numFmtId="41" fontId="7" fillId="0" borderId="1" xfId="1" applyFont="1" applyBorder="1" applyAlignment="1" applyProtection="1">
      <alignment horizontal="left" vertical="center" wrapText="1"/>
      <protection locked="0"/>
    </xf>
    <xf numFmtId="41" fontId="7" fillId="0" borderId="1" xfId="1" applyFont="1" applyBorder="1" applyAlignment="1" applyProtection="1">
      <alignment horizontal="center" vertical="center" wrapText="1"/>
      <protection locked="0"/>
    </xf>
    <xf numFmtId="41" fontId="7" fillId="0" borderId="1" xfId="1" applyFont="1" applyBorder="1" applyAlignment="1" applyProtection="1">
      <alignment vertical="center" wrapText="1"/>
      <protection locked="0"/>
    </xf>
    <xf numFmtId="177" fontId="7" fillId="0" borderId="1" xfId="2" applyNumberFormat="1" applyFont="1" applyBorder="1" applyAlignment="1" applyProtection="1">
      <alignment horizontal="center" vertical="center" wrapText="1"/>
      <protection locked="0"/>
    </xf>
    <xf numFmtId="3" fontId="7" fillId="6" borderId="1" xfId="0" applyNumberFormat="1" applyFont="1" applyFill="1" applyBorder="1" applyAlignment="1" applyProtection="1">
      <alignment horizontal="center" vertical="center"/>
      <protection hidden="1"/>
    </xf>
    <xf numFmtId="3" fontId="7" fillId="6" borderId="1" xfId="0" applyNumberFormat="1" applyFont="1" applyFill="1" applyBorder="1" applyAlignment="1" applyProtection="1">
      <alignment vertical="center"/>
      <protection hidden="1"/>
    </xf>
    <xf numFmtId="0" fontId="28" fillId="0" borderId="0" xfId="0" applyFont="1">
      <alignment vertical="center"/>
    </xf>
    <xf numFmtId="0" fontId="29" fillId="0" borderId="1" xfId="4" applyFont="1" applyFill="1" applyBorder="1" applyAlignment="1" applyProtection="1">
      <alignment vertical="center" wrapText="1"/>
      <protection locked="0"/>
    </xf>
    <xf numFmtId="0" fontId="27" fillId="8" borderId="1" xfId="0" applyFont="1" applyFill="1" applyBorder="1" applyAlignment="1">
      <alignment horizontal="center" vertical="center"/>
    </xf>
    <xf numFmtId="0" fontId="30" fillId="0" borderId="1" xfId="4" applyNumberFormat="1" applyFont="1" applyFill="1" applyBorder="1" applyAlignment="1" applyProtection="1">
      <alignment horizontal="center" vertical="center"/>
      <protection locked="0"/>
    </xf>
    <xf numFmtId="14" fontId="4" fillId="0" borderId="0" xfId="0" applyNumberFormat="1" applyFont="1">
      <alignment vertical="center"/>
    </xf>
    <xf numFmtId="0" fontId="30" fillId="0" borderId="1" xfId="4" applyFont="1" applyFill="1" applyBorder="1" applyAlignment="1" applyProtection="1">
      <alignment horizontal="center" vertical="center" wrapText="1"/>
      <protection locked="0"/>
    </xf>
    <xf numFmtId="0" fontId="29" fillId="0" borderId="1" xfId="4" applyFont="1" applyFill="1" applyBorder="1" applyAlignment="1" applyProtection="1">
      <alignment horizontal="left" vertical="center" wrapText="1"/>
      <protection locked="0"/>
    </xf>
    <xf numFmtId="0" fontId="13" fillId="0" borderId="0" xfId="0" applyFont="1" applyFill="1" applyBorder="1" applyAlignment="1" applyProtection="1">
      <alignment vertical="center" wrapText="1"/>
      <protection locked="0"/>
    </xf>
    <xf numFmtId="0" fontId="29" fillId="0" borderId="1" xfId="4" applyFont="1" applyFill="1" applyBorder="1" applyAlignment="1" applyProtection="1">
      <alignment vertical="top" wrapText="1"/>
      <protection locked="0"/>
    </xf>
    <xf numFmtId="0" fontId="32" fillId="0" borderId="0" xfId="0" applyFont="1">
      <alignment vertical="center"/>
    </xf>
    <xf numFmtId="41" fontId="7" fillId="0" borderId="1" xfId="1" applyFont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21" fillId="0" borderId="0" xfId="0" applyFont="1" applyFill="1">
      <alignment vertical="center"/>
    </xf>
    <xf numFmtId="0" fontId="4" fillId="0" borderId="1" xfId="0" applyFont="1" applyFill="1" applyBorder="1">
      <alignment vertical="center"/>
    </xf>
    <xf numFmtId="0" fontId="7" fillId="0" borderId="7" xfId="0" applyFont="1" applyBorder="1">
      <alignment vertical="center"/>
    </xf>
    <xf numFmtId="0" fontId="7" fillId="0" borderId="1" xfId="0" applyFont="1" applyFill="1" applyBorder="1" applyAlignment="1" applyProtection="1">
      <alignment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23" fillId="0" borderId="1" xfId="0" applyFont="1" applyFill="1" applyBorder="1">
      <alignment vertical="center"/>
    </xf>
    <xf numFmtId="0" fontId="21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7" fillId="9" borderId="1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 shrinkToFit="1"/>
    </xf>
    <xf numFmtId="0" fontId="12" fillId="0" borderId="0" xfId="4" applyFont="1" applyFill="1" applyAlignment="1" applyProtection="1">
      <alignment vertical="center" wrapText="1"/>
      <protection locked="0"/>
    </xf>
    <xf numFmtId="0" fontId="7" fillId="0" borderId="0" xfId="0" applyFont="1" applyFill="1" applyBorder="1" applyAlignment="1" applyProtection="1">
      <alignment vertical="center" wrapText="1"/>
      <protection locked="0"/>
    </xf>
    <xf numFmtId="0" fontId="7" fillId="0" borderId="3" xfId="2" applyNumberFormat="1" applyFont="1" applyFill="1" applyBorder="1" applyAlignment="1" applyProtection="1">
      <alignment horizontal="center" vertical="center" wrapText="1"/>
      <protection locked="0"/>
    </xf>
    <xf numFmtId="14" fontId="7" fillId="0" borderId="1" xfId="0" applyNumberFormat="1" applyFont="1" applyFill="1" applyBorder="1" applyAlignment="1" applyProtection="1">
      <alignment horizontal="center" vertical="center"/>
      <protection locked="0"/>
    </xf>
    <xf numFmtId="9" fontId="21" fillId="0" borderId="0" xfId="2" applyFont="1">
      <alignment vertical="center"/>
    </xf>
    <xf numFmtId="14" fontId="23" fillId="0" borderId="0" xfId="0" applyNumberFormat="1" applyFont="1">
      <alignment vertical="center"/>
    </xf>
    <xf numFmtId="9" fontId="4" fillId="0" borderId="0" xfId="0" applyNumberFormat="1" applyFont="1">
      <alignment vertical="center"/>
    </xf>
    <xf numFmtId="0" fontId="7" fillId="0" borderId="0" xfId="0" quotePrefix="1" applyFont="1">
      <alignment vertical="center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183" fontId="7" fillId="0" borderId="1" xfId="0" applyNumberFormat="1" applyFont="1" applyFill="1" applyBorder="1" applyProtection="1">
      <alignment vertical="center"/>
      <protection locked="0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0" fontId="35" fillId="0" borderId="1" xfId="5" applyFont="1" applyFill="1" applyBorder="1" applyAlignment="1">
      <alignment vertical="center" wrapText="1"/>
    </xf>
    <xf numFmtId="0" fontId="41" fillId="0" borderId="1" xfId="0" applyFont="1" applyFill="1" applyBorder="1">
      <alignment vertical="center"/>
    </xf>
    <xf numFmtId="3" fontId="4" fillId="6" borderId="1" xfId="0" applyNumberFormat="1" applyFont="1" applyFill="1" applyBorder="1" applyAlignment="1" applyProtection="1">
      <alignment horizontal="center" vertical="center"/>
      <protection hidden="1"/>
    </xf>
    <xf numFmtId="3" fontId="4" fillId="6" borderId="1" xfId="0" applyNumberFormat="1" applyFont="1" applyFill="1" applyBorder="1" applyAlignment="1" applyProtection="1">
      <alignment vertical="center"/>
      <protection hidden="1"/>
    </xf>
    <xf numFmtId="177" fontId="4" fillId="6" borderId="1" xfId="2" applyNumberFormat="1" applyFont="1" applyFill="1" applyBorder="1" applyAlignment="1" applyProtection="1">
      <alignment vertical="center"/>
      <protection hidden="1"/>
    </xf>
    <xf numFmtId="0" fontId="24" fillId="0" borderId="0" xfId="0" applyFont="1">
      <alignment vertical="center"/>
    </xf>
    <xf numFmtId="0" fontId="0" fillId="0" borderId="0" xfId="0">
      <alignment vertical="center"/>
    </xf>
    <xf numFmtId="0" fontId="7" fillId="0" borderId="1" xfId="0" applyFont="1" applyBorder="1">
      <alignment vertical="center"/>
    </xf>
    <xf numFmtId="0" fontId="7" fillId="0" borderId="0" xfId="0" applyFont="1" applyFill="1">
      <alignment vertical="center"/>
    </xf>
    <xf numFmtId="0" fontId="23" fillId="0" borderId="1" xfId="0" applyFont="1" applyBorder="1">
      <alignment vertical="center"/>
    </xf>
    <xf numFmtId="0" fontId="21" fillId="0" borderId="0" xfId="0" applyFont="1" applyFill="1">
      <alignment vertical="center"/>
    </xf>
    <xf numFmtId="0" fontId="7" fillId="9" borderId="1" xfId="0" applyFont="1" applyFill="1" applyBorder="1">
      <alignment vertical="center"/>
    </xf>
    <xf numFmtId="0" fontId="23" fillId="0" borderId="0" xfId="0" applyFont="1" applyFill="1">
      <alignment vertical="center"/>
    </xf>
    <xf numFmtId="0" fontId="7" fillId="0" borderId="12" xfId="0" applyFont="1" applyFill="1" applyBorder="1" applyAlignment="1" applyProtection="1">
      <alignment horizontal="center" vertical="center" shrinkToFit="1"/>
      <protection locked="0"/>
    </xf>
    <xf numFmtId="0" fontId="4" fillId="0" borderId="7" xfId="0" applyFont="1" applyBorder="1">
      <alignment vertical="center"/>
    </xf>
    <xf numFmtId="0" fontId="7" fillId="0" borderId="1" xfId="0" applyFont="1" applyFill="1" applyBorder="1" applyProtection="1">
      <alignment vertical="center"/>
      <protection locked="0"/>
    </xf>
    <xf numFmtId="180" fontId="7" fillId="0" borderId="1" xfId="0" applyNumberFormat="1" applyFont="1" applyFill="1" applyBorder="1" applyAlignment="1" applyProtection="1">
      <alignment horizontal="center" vertical="center"/>
      <protection locked="0"/>
    </xf>
    <xf numFmtId="180" fontId="7" fillId="0" borderId="12" xfId="0" applyNumberFormat="1" applyFont="1" applyFill="1" applyBorder="1" applyAlignment="1" applyProtection="1">
      <alignment horizontal="center" vertical="center"/>
      <protection locked="0"/>
    </xf>
    <xf numFmtId="0" fontId="15" fillId="0" borderId="5" xfId="0" applyFont="1" applyFill="1" applyBorder="1">
      <alignment vertical="center"/>
    </xf>
    <xf numFmtId="14" fontId="7" fillId="0" borderId="1" xfId="0" applyNumberFormat="1" applyFont="1" applyFill="1" applyBorder="1" applyProtection="1">
      <alignment vertical="center"/>
      <protection locked="0"/>
    </xf>
    <xf numFmtId="180" fontId="4" fillId="0" borderId="1" xfId="0" applyNumberFormat="1" applyFont="1" applyFill="1" applyBorder="1" applyAlignment="1" applyProtection="1">
      <alignment horizontal="center" vertical="center"/>
      <protection locked="0"/>
    </xf>
    <xf numFmtId="14" fontId="7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182" fontId="4" fillId="6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left" vertical="center" wrapText="1"/>
      <protection locked="0"/>
    </xf>
    <xf numFmtId="3" fontId="4" fillId="0" borderId="1" xfId="1" applyNumberFormat="1" applyFont="1" applyBorder="1" applyProtection="1">
      <alignment vertical="center"/>
      <protection locked="0"/>
    </xf>
    <xf numFmtId="3" fontId="4" fillId="0" borderId="1" xfId="0" applyNumberFormat="1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45" fillId="0" borderId="0" xfId="0" applyFont="1">
      <alignment vertical="center"/>
    </xf>
    <xf numFmtId="0" fontId="7" fillId="4" borderId="5" xfId="0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41" fillId="0" borderId="0" xfId="0" applyFont="1">
      <alignment vertical="center"/>
    </xf>
    <xf numFmtId="3" fontId="13" fillId="0" borderId="1" xfId="0" applyNumberFormat="1" applyFont="1" applyFill="1" applyBorder="1" applyAlignment="1" applyProtection="1">
      <alignment vertical="center"/>
      <protection locked="0"/>
    </xf>
    <xf numFmtId="0" fontId="4" fillId="4" borderId="1" xfId="0" applyFont="1" applyFill="1" applyBorder="1" applyAlignment="1" applyProtection="1">
      <alignment horizontal="center" vertical="center" wrapText="1"/>
    </xf>
    <xf numFmtId="0" fontId="1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4" borderId="1" xfId="0" applyNumberFormat="1" applyFont="1" applyFill="1" applyBorder="1" applyAlignment="1" applyProtection="1">
      <alignment horizontal="center" vertical="center" wrapText="1"/>
    </xf>
    <xf numFmtId="0" fontId="7" fillId="4" borderId="3" xfId="0" applyNumberFormat="1" applyFont="1" applyFill="1" applyBorder="1" applyAlignment="1" applyProtection="1">
      <alignment horizontal="center" vertical="center" wrapText="1"/>
    </xf>
    <xf numFmtId="0" fontId="7" fillId="4" borderId="5" xfId="0" applyNumberFormat="1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4" fillId="4" borderId="3" xfId="0" applyFont="1" applyFill="1" applyBorder="1" applyAlignment="1" applyProtection="1">
      <alignment horizontal="center" vertical="center" wrapText="1"/>
    </xf>
    <xf numFmtId="0" fontId="7" fillId="4" borderId="0" xfId="0" applyFont="1" applyFill="1" applyBorder="1" applyAlignment="1" applyProtection="1">
      <alignment vertical="center" wrapText="1"/>
    </xf>
    <xf numFmtId="0" fontId="4" fillId="0" borderId="1" xfId="0" applyFont="1" applyFill="1" applyBorder="1" applyAlignment="1">
      <alignment vertical="center" wrapText="1"/>
    </xf>
    <xf numFmtId="14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5" fillId="0" borderId="2" xfId="5" applyFont="1" applyFill="1" applyBorder="1" applyAlignment="1">
      <alignment vertical="center"/>
    </xf>
    <xf numFmtId="0" fontId="35" fillId="0" borderId="1" xfId="5" applyFont="1" applyFill="1" applyBorder="1" applyAlignment="1">
      <alignment vertical="center"/>
    </xf>
    <xf numFmtId="0" fontId="42" fillId="0" borderId="1" xfId="4" applyFont="1" applyFill="1" applyBorder="1">
      <alignment vertical="center"/>
    </xf>
    <xf numFmtId="9" fontId="35" fillId="0" borderId="2" xfId="1" applyNumberFormat="1" applyFont="1" applyFill="1" applyBorder="1" applyAlignment="1">
      <alignment horizontal="left" vertical="center"/>
    </xf>
    <xf numFmtId="41" fontId="35" fillId="0" borderId="2" xfId="1" applyFont="1" applyFill="1" applyBorder="1" applyAlignment="1">
      <alignment horizontal="left" vertical="center"/>
    </xf>
    <xf numFmtId="0" fontId="35" fillId="0" borderId="1" xfId="1" applyNumberFormat="1" applyFont="1" applyFill="1" applyBorder="1" applyAlignment="1">
      <alignment vertical="center" wrapText="1"/>
    </xf>
    <xf numFmtId="41" fontId="35" fillId="0" borderId="1" xfId="1" applyFont="1" applyFill="1" applyBorder="1" applyAlignment="1">
      <alignment vertical="center" wrapText="1"/>
    </xf>
    <xf numFmtId="0" fontId="35" fillId="0" borderId="2" xfId="1" applyNumberFormat="1" applyFont="1" applyFill="1" applyBorder="1" applyAlignment="1">
      <alignment vertical="center" wrapText="1"/>
    </xf>
    <xf numFmtId="0" fontId="35" fillId="0" borderId="17" xfId="5" applyFont="1" applyFill="1" applyBorder="1" applyAlignment="1">
      <alignment vertical="center" wrapText="1"/>
    </xf>
    <xf numFmtId="0" fontId="42" fillId="0" borderId="0" xfId="4" applyFont="1" applyFill="1">
      <alignment vertical="center"/>
    </xf>
    <xf numFmtId="41" fontId="0" fillId="0" borderId="0" xfId="1" applyFont="1" applyFill="1">
      <alignment vertical="center"/>
    </xf>
    <xf numFmtId="179" fontId="7" fillId="0" borderId="1" xfId="0" applyNumberFormat="1" applyFont="1" applyBorder="1" applyAlignment="1" applyProtection="1">
      <alignment horizontal="center" vertical="center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3" fontId="7" fillId="0" borderId="1" xfId="0" applyNumberFormat="1" applyFont="1" applyBorder="1" applyAlignment="1" applyProtection="1">
      <alignment horizontal="center" vertical="center"/>
      <protection hidden="1"/>
    </xf>
    <xf numFmtId="0" fontId="0" fillId="0" borderId="0" xfId="0">
      <alignment vertical="center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3" fontId="7" fillId="0" borderId="1" xfId="0" applyNumberFormat="1" applyFont="1" applyBorder="1" applyProtection="1">
      <alignment vertical="center"/>
      <protection locked="0"/>
    </xf>
    <xf numFmtId="14" fontId="7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 shrinkToFit="1"/>
    </xf>
    <xf numFmtId="0" fontId="7" fillId="0" borderId="3" xfId="2" applyNumberFormat="1" applyFont="1" applyBorder="1" applyAlignment="1" applyProtection="1">
      <alignment vertical="center" wrapText="1"/>
      <protection locked="0"/>
    </xf>
    <xf numFmtId="14" fontId="7" fillId="0" borderId="1" xfId="0" applyNumberFormat="1" applyFont="1" applyBorder="1" applyAlignment="1" applyProtection="1">
      <alignment horizontal="center" vertical="center"/>
      <protection locked="0"/>
    </xf>
    <xf numFmtId="177" fontId="7" fillId="0" borderId="1" xfId="2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Protection="1">
      <alignment vertical="center"/>
      <protection locked="0"/>
    </xf>
    <xf numFmtId="0" fontId="7" fillId="0" borderId="3" xfId="2" applyNumberFormat="1" applyFont="1" applyFill="1" applyBorder="1" applyAlignment="1" applyProtection="1">
      <alignment vertical="center" wrapText="1"/>
      <protection locked="0"/>
    </xf>
    <xf numFmtId="14" fontId="7" fillId="0" borderId="1" xfId="0" applyNumberFormat="1" applyFont="1" applyFill="1" applyBorder="1" applyAlignment="1">
      <alignment horizontal="center" vertical="center"/>
    </xf>
    <xf numFmtId="0" fontId="31" fillId="0" borderId="0" xfId="0" applyFont="1" applyFill="1">
      <alignment vertical="center"/>
    </xf>
    <xf numFmtId="0" fontId="59" fillId="0" borderId="0" xfId="0" applyFont="1">
      <alignment vertical="center"/>
    </xf>
    <xf numFmtId="0" fontId="7" fillId="4" borderId="2" xfId="0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23" fillId="9" borderId="1" xfId="0" applyFont="1" applyFill="1" applyBorder="1">
      <alignment vertical="center"/>
    </xf>
    <xf numFmtId="0" fontId="7" fillId="9" borderId="1" xfId="0" applyFont="1" applyFill="1" applyBorder="1" applyAlignment="1">
      <alignment horizontal="center" vertical="center"/>
    </xf>
    <xf numFmtId="0" fontId="23" fillId="9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 applyProtection="1">
      <alignment vertical="center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left" vertical="center"/>
      <protection locked="0"/>
    </xf>
    <xf numFmtId="0" fontId="41" fillId="0" borderId="17" xfId="0" quotePrefix="1" applyFont="1" applyFill="1" applyBorder="1">
      <alignment vertical="center"/>
    </xf>
    <xf numFmtId="0" fontId="7" fillId="0" borderId="4" xfId="0" applyFont="1" applyFill="1" applyBorder="1" applyAlignment="1" applyProtection="1">
      <alignment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23" fillId="0" borderId="0" xfId="0" applyFont="1" applyBorder="1">
      <alignment vertical="center"/>
    </xf>
    <xf numFmtId="0" fontId="7" fillId="0" borderId="10" xfId="0" applyFont="1" applyFill="1" applyBorder="1" applyAlignment="1" applyProtection="1">
      <alignment horizontal="center" vertical="center" wrapText="1"/>
    </xf>
    <xf numFmtId="14" fontId="7" fillId="0" borderId="1" xfId="1" applyNumberFormat="1" applyFont="1" applyBorder="1" applyAlignment="1">
      <alignment horizontal="center" vertical="center"/>
    </xf>
    <xf numFmtId="9" fontId="7" fillId="0" borderId="1" xfId="2" applyFont="1" applyBorder="1" applyAlignment="1">
      <alignment horizontal="center" vertical="center"/>
    </xf>
    <xf numFmtId="0" fontId="42" fillId="0" borderId="0" xfId="4" applyFont="1" applyAlignment="1" applyProtection="1">
      <alignment vertical="center" wrapText="1"/>
      <protection locked="0"/>
    </xf>
    <xf numFmtId="0" fontId="8" fillId="0" borderId="0" xfId="0" applyFont="1" applyAlignment="1">
      <alignment vertical="center" wrapText="1"/>
    </xf>
    <xf numFmtId="0" fontId="53" fillId="0" borderId="0" xfId="0" applyFont="1">
      <alignment vertical="center"/>
    </xf>
    <xf numFmtId="0" fontId="25" fillId="0" borderId="0" xfId="0" applyFont="1">
      <alignment vertical="center"/>
    </xf>
    <xf numFmtId="42" fontId="7" fillId="0" borderId="1" xfId="0" applyNumberFormat="1" applyFont="1" applyBorder="1" applyAlignment="1">
      <alignment horizontal="center" vertical="center"/>
    </xf>
    <xf numFmtId="14" fontId="4" fillId="4" borderId="1" xfId="0" applyNumberFormat="1" applyFont="1" applyFill="1" applyBorder="1" applyAlignment="1" applyProtection="1">
      <alignment horizontal="center" vertical="center" wrapText="1"/>
    </xf>
    <xf numFmtId="183" fontId="7" fillId="0" borderId="1" xfId="0" applyNumberFormat="1" applyFont="1" applyBorder="1" applyProtection="1">
      <alignment vertical="center"/>
      <protection locked="0"/>
    </xf>
    <xf numFmtId="0" fontId="37" fillId="0" borderId="0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 shrinkToFit="1"/>
    </xf>
    <xf numFmtId="0" fontId="23" fillId="9" borderId="3" xfId="0" applyFont="1" applyFill="1" applyBorder="1">
      <alignment vertical="center"/>
    </xf>
    <xf numFmtId="0" fontId="4" fillId="0" borderId="1" xfId="0" applyFont="1" applyBorder="1" applyAlignment="1" applyProtection="1">
      <alignment vertical="center" wrapText="1"/>
      <protection locked="0"/>
    </xf>
    <xf numFmtId="184" fontId="4" fillId="6" borderId="1" xfId="0" applyNumberFormat="1" applyFont="1" applyFill="1" applyBorder="1" applyAlignment="1" applyProtection="1">
      <alignment horizontal="center" vertical="center"/>
      <protection hidden="1"/>
    </xf>
    <xf numFmtId="182" fontId="4" fillId="6" borderId="1" xfId="0" applyNumberFormat="1" applyFont="1" applyFill="1" applyBorder="1" applyAlignment="1" applyProtection="1">
      <alignment horizontal="center" vertical="center"/>
      <protection hidden="1"/>
    </xf>
    <xf numFmtId="183" fontId="4" fillId="6" borderId="1" xfId="1" applyNumberFormat="1" applyFont="1" applyFill="1" applyBorder="1" applyProtection="1">
      <alignment vertical="center"/>
      <protection hidden="1"/>
    </xf>
    <xf numFmtId="177" fontId="4" fillId="6" borderId="1" xfId="2" applyNumberFormat="1" applyFont="1" applyFill="1" applyBorder="1" applyAlignment="1" applyProtection="1">
      <alignment horizontal="center" vertical="center"/>
      <protection hidden="1"/>
    </xf>
    <xf numFmtId="182" fontId="4" fillId="6" borderId="1" xfId="0" applyNumberFormat="1" applyFont="1" applyFill="1" applyBorder="1" applyProtection="1">
      <alignment vertical="center"/>
      <protection hidden="1"/>
    </xf>
    <xf numFmtId="183" fontId="4" fillId="6" borderId="1" xfId="6" applyNumberFormat="1" applyFont="1" applyFill="1" applyBorder="1" applyProtection="1">
      <alignment vertical="center"/>
      <protection hidden="1"/>
    </xf>
    <xf numFmtId="0" fontId="4" fillId="0" borderId="1" xfId="0" applyFont="1" applyFill="1" applyBorder="1" applyAlignment="1" applyProtection="1">
      <alignment vertical="center" wrapText="1"/>
      <protection locked="0"/>
    </xf>
    <xf numFmtId="0" fontId="41" fillId="0" borderId="0" xfId="0" applyFont="1" applyFill="1">
      <alignment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vertical="center" wrapText="1"/>
      <protection locked="0"/>
    </xf>
    <xf numFmtId="0" fontId="7" fillId="0" borderId="3" xfId="0" applyFont="1" applyFill="1" applyBorder="1" applyAlignment="1" applyProtection="1">
      <alignment vertical="center" wrapText="1"/>
      <protection locked="0"/>
    </xf>
    <xf numFmtId="3" fontId="7" fillId="0" borderId="1" xfId="1" applyNumberFormat="1" applyFont="1" applyFill="1" applyBorder="1" applyAlignment="1" applyProtection="1">
      <alignment vertical="center" wrapText="1"/>
      <protection locked="0"/>
    </xf>
    <xf numFmtId="9" fontId="7" fillId="0" borderId="1" xfId="1" applyNumberFormat="1" applyFont="1" applyFill="1" applyBorder="1" applyAlignment="1" applyProtection="1">
      <alignment vertical="center" wrapText="1"/>
      <protection locked="0"/>
    </xf>
    <xf numFmtId="9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5" fillId="0" borderId="1" xfId="0" applyFont="1" applyFill="1" applyBorder="1" applyProtection="1">
      <alignment vertical="center"/>
      <protection locked="0"/>
    </xf>
    <xf numFmtId="0" fontId="35" fillId="0" borderId="1" xfId="0" applyFont="1" applyFill="1" applyBorder="1" applyAlignment="1" applyProtection="1">
      <alignment horizontal="center" vertical="center"/>
      <protection locked="0"/>
    </xf>
    <xf numFmtId="0" fontId="7" fillId="4" borderId="8" xfId="0" applyFont="1" applyFill="1" applyBorder="1" applyAlignment="1" applyProtection="1">
      <alignment horizontal="center" vertical="center" wrapText="1"/>
    </xf>
    <xf numFmtId="41" fontId="7" fillId="0" borderId="1" xfId="1" applyFont="1" applyFill="1" applyBorder="1" applyAlignment="1" applyProtection="1">
      <alignment vertical="center" wrapText="1"/>
      <protection locked="0"/>
    </xf>
    <xf numFmtId="41" fontId="13" fillId="0" borderId="1" xfId="1" applyFont="1" applyFill="1" applyBorder="1" applyAlignment="1" applyProtection="1">
      <alignment vertical="center"/>
      <protection locked="0"/>
    </xf>
    <xf numFmtId="41" fontId="13" fillId="6" borderId="1" xfId="1" applyFont="1" applyFill="1" applyBorder="1" applyProtection="1">
      <alignment vertical="center"/>
    </xf>
    <xf numFmtId="0" fontId="42" fillId="0" borderId="0" xfId="4" applyFont="1" applyFill="1" applyAlignment="1" applyProtection="1">
      <alignment vertical="center" wrapText="1"/>
      <protection locked="0"/>
    </xf>
    <xf numFmtId="0" fontId="12" fillId="0" borderId="0" xfId="4" applyFont="1" applyFill="1" applyAlignment="1" applyProtection="1">
      <alignment vertical="center" wrapText="1"/>
      <protection locked="0"/>
    </xf>
    <xf numFmtId="0" fontId="11" fillId="0" borderId="0" xfId="4" applyFont="1" applyFill="1" applyAlignment="1" applyProtection="1">
      <alignment vertical="center" wrapText="1"/>
      <protection locked="0"/>
    </xf>
    <xf numFmtId="0" fontId="30" fillId="6" borderId="1" xfId="4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/>
    </xf>
    <xf numFmtId="41" fontId="35" fillId="0" borderId="1" xfId="1" applyFont="1" applyFill="1" applyBorder="1" applyAlignment="1">
      <alignment horizontal="center" vertical="center" wrapText="1"/>
    </xf>
    <xf numFmtId="0" fontId="41" fillId="0" borderId="1" xfId="0" quotePrefix="1" applyFont="1" applyFill="1" applyBorder="1">
      <alignment vertical="center"/>
    </xf>
    <xf numFmtId="0" fontId="0" fillId="0" borderId="0" xfId="0" applyFill="1">
      <alignment vertical="center"/>
    </xf>
    <xf numFmtId="0" fontId="42" fillId="0" borderId="0" xfId="4" applyFont="1" applyFill="1" applyProtection="1">
      <alignment vertical="center"/>
      <protection locked="0"/>
    </xf>
    <xf numFmtId="0" fontId="47" fillId="0" borderId="0" xfId="0" applyFont="1" applyFill="1" applyProtection="1">
      <alignment vertical="center"/>
      <protection locked="0"/>
    </xf>
    <xf numFmtId="0" fontId="4" fillId="0" borderId="0" xfId="0" applyFont="1" applyFill="1" applyProtection="1">
      <alignment vertical="center"/>
      <protection locked="0"/>
    </xf>
    <xf numFmtId="0" fontId="54" fillId="0" borderId="0" xfId="4" applyFont="1" applyFill="1" applyProtection="1">
      <alignment vertical="center"/>
      <protection locked="0"/>
    </xf>
    <xf numFmtId="0" fontId="4" fillId="0" borderId="2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38" fillId="0" borderId="0" xfId="0" applyFont="1" applyFill="1" applyAlignment="1">
      <alignment vertical="center" wrapText="1"/>
    </xf>
    <xf numFmtId="0" fontId="4" fillId="0" borderId="33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34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 applyProtection="1">
      <alignment horizontal="center" vertical="center" wrapText="1"/>
      <protection locked="0"/>
    </xf>
    <xf numFmtId="0" fontId="4" fillId="0" borderId="0" xfId="0" applyFont="1" applyFill="1" applyAlignment="1" applyProtection="1">
      <alignment vertical="center" wrapText="1"/>
      <protection locked="0"/>
    </xf>
    <xf numFmtId="0" fontId="37" fillId="0" borderId="0" xfId="0" applyFont="1" applyFill="1">
      <alignment vertical="center"/>
    </xf>
    <xf numFmtId="0" fontId="26" fillId="0" borderId="0" xfId="0" applyFont="1" applyFill="1">
      <alignment vertical="center"/>
    </xf>
    <xf numFmtId="0" fontId="7" fillId="0" borderId="0" xfId="0" applyFont="1" applyFill="1" applyAlignment="1" applyProtection="1">
      <alignment horizontal="left" vertical="center" wrapText="1" indent="1"/>
      <protection locked="0"/>
    </xf>
    <xf numFmtId="0" fontId="15" fillId="0" borderId="0" xfId="0" applyFont="1" applyFill="1" applyAlignment="1">
      <alignment horizontal="left" vertical="center" wrapText="1" indent="1"/>
    </xf>
    <xf numFmtId="0" fontId="11" fillId="0" borderId="0" xfId="4" applyFont="1" applyFill="1" applyAlignment="1" applyProtection="1">
      <alignment horizontal="left" vertical="center" wrapText="1"/>
      <protection locked="0"/>
    </xf>
    <xf numFmtId="0" fontId="12" fillId="0" borderId="0" xfId="4" applyFont="1" applyFill="1" applyProtection="1">
      <alignment vertical="center"/>
      <protection locked="0"/>
    </xf>
    <xf numFmtId="0" fontId="12" fillId="0" borderId="0" xfId="4" applyFont="1" applyFill="1" applyAlignment="1" applyProtection="1">
      <alignment horizontal="left" vertical="center" indent="2"/>
      <protection locked="0"/>
    </xf>
    <xf numFmtId="3" fontId="4" fillId="6" borderId="1" xfId="0" applyNumberFormat="1" applyFont="1" applyFill="1" applyBorder="1" applyProtection="1">
      <alignment vertical="center"/>
      <protection hidden="1"/>
    </xf>
    <xf numFmtId="0" fontId="42" fillId="0" borderId="0" xfId="4" applyFont="1" applyFill="1" applyAlignment="1" applyProtection="1">
      <alignment vertical="center" wrapText="1"/>
      <protection locked="0"/>
    </xf>
    <xf numFmtId="0" fontId="13" fillId="0" borderId="1" xfId="5" applyFont="1" applyFill="1" applyBorder="1" applyAlignment="1">
      <alignment horizontal="left" vertical="center" wrapText="1"/>
    </xf>
    <xf numFmtId="0" fontId="7" fillId="0" borderId="5" xfId="0" applyFont="1" applyFill="1" applyBorder="1" applyAlignment="1" applyProtection="1">
      <alignment horizontal="left" vertical="center" wrapText="1"/>
      <protection locked="0"/>
    </xf>
    <xf numFmtId="0" fontId="35" fillId="0" borderId="2" xfId="5" applyFont="1" applyFill="1" applyBorder="1" applyAlignment="1">
      <alignment horizontal="center" vertical="center" wrapText="1"/>
    </xf>
    <xf numFmtId="0" fontId="35" fillId="0" borderId="6" xfId="5" applyFont="1" applyFill="1" applyBorder="1" applyAlignment="1">
      <alignment horizontal="center" vertical="center" wrapText="1"/>
    </xf>
    <xf numFmtId="0" fontId="35" fillId="0" borderId="17" xfId="5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2" fillId="0" borderId="2" xfId="4" applyFont="1" applyFill="1" applyBorder="1" applyAlignment="1">
      <alignment horizontal="center" vertical="center"/>
    </xf>
    <xf numFmtId="0" fontId="42" fillId="0" borderId="17" xfId="4" applyFont="1" applyFill="1" applyBorder="1" applyAlignment="1">
      <alignment horizontal="center" vertical="center"/>
    </xf>
    <xf numFmtId="0" fontId="42" fillId="0" borderId="6" xfId="4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1" fillId="0" borderId="2" xfId="0" applyFont="1" applyFill="1" applyBorder="1" applyAlignment="1">
      <alignment horizontal="center" vertical="center"/>
    </xf>
    <xf numFmtId="0" fontId="41" fillId="0" borderId="17" xfId="0" applyFont="1" applyFill="1" applyBorder="1" applyAlignment="1">
      <alignment horizontal="center" vertical="center"/>
    </xf>
    <xf numFmtId="0" fontId="41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7" fillId="0" borderId="0" xfId="0" applyFont="1" applyAlignment="1">
      <alignment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1" fillId="0" borderId="17" xfId="0" applyFont="1" applyFill="1" applyBorder="1">
      <alignment vertical="center"/>
    </xf>
    <xf numFmtId="0" fontId="41" fillId="0" borderId="6" xfId="0" applyFont="1" applyFill="1" applyBorder="1">
      <alignment vertical="center"/>
    </xf>
    <xf numFmtId="0" fontId="42" fillId="0" borderId="9" xfId="4" applyFont="1" applyFill="1" applyBorder="1" applyAlignment="1">
      <alignment horizontal="center" vertical="center" wrapText="1"/>
    </xf>
    <xf numFmtId="0" fontId="42" fillId="0" borderId="11" xfId="4" applyFont="1" applyFill="1" applyBorder="1" applyAlignment="1">
      <alignment horizontal="center" vertical="center" wrapText="1"/>
    </xf>
    <xf numFmtId="0" fontId="42" fillId="0" borderId="8" xfId="4" applyFont="1" applyFill="1" applyBorder="1" applyAlignment="1">
      <alignment horizontal="center" vertical="center" wrapText="1"/>
    </xf>
    <xf numFmtId="0" fontId="42" fillId="0" borderId="23" xfId="4" applyFont="1" applyFill="1" applyBorder="1" applyAlignment="1">
      <alignment horizontal="center" vertical="center" wrapText="1"/>
    </xf>
    <xf numFmtId="0" fontId="42" fillId="0" borderId="7" xfId="4" applyFont="1" applyFill="1" applyBorder="1" applyAlignment="1">
      <alignment horizontal="center" vertical="center" wrapText="1"/>
    </xf>
    <xf numFmtId="0" fontId="42" fillId="0" borderId="20" xfId="4" applyFont="1" applyFill="1" applyBorder="1" applyAlignment="1">
      <alignment horizontal="center" vertical="center" wrapText="1"/>
    </xf>
    <xf numFmtId="0" fontId="35" fillId="0" borderId="9" xfId="5" applyFont="1" applyFill="1" applyBorder="1" applyAlignment="1">
      <alignment horizontal="center" vertical="center"/>
    </xf>
    <xf numFmtId="0" fontId="35" fillId="0" borderId="11" xfId="5" applyFont="1" applyFill="1" applyBorder="1" applyAlignment="1">
      <alignment horizontal="center" vertical="center"/>
    </xf>
    <xf numFmtId="0" fontId="35" fillId="0" borderId="7" xfId="5" applyFont="1" applyFill="1" applyBorder="1" applyAlignment="1">
      <alignment horizontal="center" vertical="center"/>
    </xf>
    <xf numFmtId="0" fontId="35" fillId="0" borderId="20" xfId="5" applyFont="1" applyFill="1" applyBorder="1" applyAlignment="1">
      <alignment horizontal="center" vertical="center"/>
    </xf>
    <xf numFmtId="0" fontId="35" fillId="0" borderId="8" xfId="5" applyFont="1" applyFill="1" applyBorder="1" applyAlignment="1">
      <alignment horizontal="center" vertical="center"/>
    </xf>
    <xf numFmtId="0" fontId="35" fillId="0" borderId="23" xfId="5" applyFont="1" applyFill="1" applyBorder="1" applyAlignment="1">
      <alignment horizontal="center" vertical="center"/>
    </xf>
    <xf numFmtId="0" fontId="35" fillId="0" borderId="1" xfId="5" applyFont="1" applyFill="1" applyBorder="1" applyAlignment="1">
      <alignment horizontal="center" vertical="center"/>
    </xf>
    <xf numFmtId="0" fontId="42" fillId="0" borderId="9" xfId="4" applyFont="1" applyFill="1" applyBorder="1" applyAlignment="1">
      <alignment horizontal="center" vertical="center"/>
    </xf>
    <xf numFmtId="0" fontId="42" fillId="0" borderId="11" xfId="4" applyFont="1" applyFill="1" applyBorder="1" applyAlignment="1">
      <alignment horizontal="center" vertical="center"/>
    </xf>
    <xf numFmtId="0" fontId="42" fillId="0" borderId="7" xfId="4" applyFont="1" applyFill="1" applyBorder="1" applyAlignment="1">
      <alignment horizontal="center" vertical="center"/>
    </xf>
    <xf numFmtId="0" fontId="42" fillId="0" borderId="20" xfId="4" applyFont="1" applyFill="1" applyBorder="1" applyAlignment="1">
      <alignment horizontal="center" vertical="center"/>
    </xf>
    <xf numFmtId="0" fontId="42" fillId="0" borderId="8" xfId="4" applyFont="1" applyFill="1" applyBorder="1" applyAlignment="1">
      <alignment horizontal="center" vertical="center"/>
    </xf>
    <xf numFmtId="0" fontId="42" fillId="0" borderId="23" xfId="4" applyFont="1" applyFill="1" applyBorder="1" applyAlignment="1">
      <alignment horizontal="center" vertical="center"/>
    </xf>
    <xf numFmtId="0" fontId="35" fillId="0" borderId="9" xfId="5" applyFont="1" applyFill="1" applyBorder="1" applyAlignment="1">
      <alignment horizontal="center" vertical="center" wrapText="1"/>
    </xf>
    <xf numFmtId="0" fontId="35" fillId="0" borderId="11" xfId="5" applyFont="1" applyFill="1" applyBorder="1" applyAlignment="1">
      <alignment horizontal="center" vertical="center" wrapText="1"/>
    </xf>
    <xf numFmtId="0" fontId="35" fillId="0" borderId="7" xfId="5" applyFont="1" applyFill="1" applyBorder="1" applyAlignment="1">
      <alignment horizontal="center" vertical="center" wrapText="1"/>
    </xf>
    <xf numFmtId="0" fontId="35" fillId="0" borderId="20" xfId="5" applyFont="1" applyFill="1" applyBorder="1" applyAlignment="1">
      <alignment horizontal="center" vertical="center" wrapText="1"/>
    </xf>
    <xf numFmtId="0" fontId="35" fillId="0" borderId="8" xfId="5" applyFont="1" applyFill="1" applyBorder="1" applyAlignment="1">
      <alignment horizontal="center" vertical="center" wrapText="1"/>
    </xf>
    <xf numFmtId="0" fontId="35" fillId="0" borderId="23" xfId="5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4" fillId="0" borderId="20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35" fillId="0" borderId="10" xfId="5" applyFont="1" applyFill="1" applyBorder="1" applyAlignment="1">
      <alignment horizontal="center" vertical="center" wrapText="1"/>
    </xf>
    <xf numFmtId="0" fontId="35" fillId="0" borderId="0" xfId="5" applyFont="1" applyFill="1" applyBorder="1" applyAlignment="1">
      <alignment horizontal="center" vertical="center" wrapText="1"/>
    </xf>
    <xf numFmtId="0" fontId="35" fillId="0" borderId="13" xfId="5" applyFont="1" applyFill="1" applyBorder="1" applyAlignment="1">
      <alignment horizontal="center" vertical="center" wrapText="1"/>
    </xf>
    <xf numFmtId="0" fontId="35" fillId="0" borderId="1" xfId="5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2" fillId="0" borderId="0" xfId="4" applyFont="1" applyFill="1" applyAlignment="1" applyProtection="1">
      <alignment vertical="center" wrapText="1"/>
      <protection locked="0"/>
    </xf>
    <xf numFmtId="0" fontId="40" fillId="0" borderId="0" xfId="4" applyFont="1" applyFill="1" applyAlignment="1" applyProtection="1">
      <alignment vertical="center" wrapText="1"/>
      <protection locked="0"/>
    </xf>
    <xf numFmtId="0" fontId="40" fillId="0" borderId="0" xfId="4" applyFont="1" applyFill="1" applyProtection="1">
      <alignment vertical="center"/>
      <protection locked="0"/>
    </xf>
    <xf numFmtId="0" fontId="44" fillId="0" borderId="0" xfId="4" applyFont="1" applyFill="1" applyAlignment="1" applyProtection="1">
      <alignment vertical="center" wrapText="1"/>
      <protection locked="0"/>
    </xf>
    <xf numFmtId="0" fontId="47" fillId="0" borderId="0" xfId="0" applyFont="1" applyFill="1" applyAlignment="1" applyProtection="1">
      <alignment horizontal="left" vertical="center"/>
      <protection locked="0"/>
    </xf>
    <xf numFmtId="0" fontId="4" fillId="0" borderId="0" xfId="0" applyFont="1" applyFill="1" applyProtection="1">
      <alignment vertical="center"/>
      <protection locked="0"/>
    </xf>
    <xf numFmtId="0" fontId="42" fillId="0" borderId="0" xfId="4" applyFont="1" applyFill="1" applyAlignment="1" applyProtection="1">
      <alignment horizontal="left" vertical="center" wrapText="1"/>
      <protection locked="0"/>
    </xf>
    <xf numFmtId="0" fontId="38" fillId="0" borderId="14" xfId="0" applyFont="1" applyFill="1" applyBorder="1" applyAlignment="1">
      <alignment horizontal="center" vertical="center" wrapText="1"/>
    </xf>
    <xf numFmtId="0" fontId="38" fillId="0" borderId="15" xfId="0" applyFont="1" applyFill="1" applyBorder="1" applyAlignment="1">
      <alignment horizontal="center" vertical="center" wrapText="1"/>
    </xf>
    <xf numFmtId="14" fontId="38" fillId="0" borderId="3" xfId="0" applyNumberFormat="1" applyFont="1" applyFill="1" applyBorder="1" applyAlignment="1">
      <alignment horizontal="left" vertical="center" wrapText="1"/>
    </xf>
    <xf numFmtId="0" fontId="38" fillId="0" borderId="4" xfId="0" applyFont="1" applyFill="1" applyBorder="1" applyAlignment="1">
      <alignment horizontal="left" vertical="center" wrapText="1"/>
    </xf>
    <xf numFmtId="0" fontId="38" fillId="0" borderId="5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0" fontId="44" fillId="0" borderId="0" xfId="4" applyFont="1" applyFill="1" applyAlignment="1" applyProtection="1">
      <alignment horizontal="left" vertical="center" wrapText="1"/>
      <protection locked="0"/>
    </xf>
    <xf numFmtId="0" fontId="4" fillId="0" borderId="7" xfId="0" applyFont="1" applyFill="1" applyBorder="1" applyAlignment="1" applyProtection="1">
      <alignment vertical="center" wrapText="1"/>
      <protection locked="0"/>
    </xf>
    <xf numFmtId="0" fontId="4" fillId="0" borderId="0" xfId="0" applyFont="1" applyFill="1" applyAlignment="1" applyProtection="1">
      <alignment vertical="center" wrapText="1"/>
      <protection locked="0"/>
    </xf>
    <xf numFmtId="0" fontId="4" fillId="0" borderId="20" xfId="0" applyFont="1" applyFill="1" applyBorder="1" applyAlignment="1" applyProtection="1">
      <alignment vertical="center" wrapText="1"/>
      <protection locked="0"/>
    </xf>
    <xf numFmtId="0" fontId="38" fillId="0" borderId="7" xfId="0" applyFont="1" applyFill="1" applyBorder="1" applyAlignment="1" applyProtection="1">
      <alignment vertical="center" wrapText="1"/>
      <protection locked="0"/>
    </xf>
    <xf numFmtId="0" fontId="38" fillId="0" borderId="0" xfId="0" applyFont="1" applyFill="1" applyAlignment="1" applyProtection="1">
      <alignment vertical="center" wrapText="1"/>
      <protection locked="0"/>
    </xf>
    <xf numFmtId="0" fontId="38" fillId="0" borderId="20" xfId="0" applyFont="1" applyFill="1" applyBorder="1" applyAlignment="1" applyProtection="1">
      <alignment vertical="center" wrapText="1"/>
      <protection locked="0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3" fillId="0" borderId="7" xfId="0" applyFont="1" applyFill="1" applyBorder="1" applyAlignment="1" applyProtection="1">
      <alignment horizontal="left" vertical="center" wrapText="1"/>
      <protection locked="0"/>
    </xf>
    <xf numFmtId="0" fontId="43" fillId="0" borderId="0" xfId="0" applyFont="1" applyFill="1" applyAlignment="1" applyProtection="1">
      <alignment horizontal="left" vertical="center" wrapText="1"/>
      <protection locked="0"/>
    </xf>
    <xf numFmtId="0" fontId="43" fillId="0" borderId="20" xfId="0" applyFont="1" applyFill="1" applyBorder="1" applyAlignment="1" applyProtection="1">
      <alignment horizontal="left" vertical="center" wrapText="1"/>
      <protection locked="0"/>
    </xf>
    <xf numFmtId="0" fontId="4" fillId="0" borderId="7" xfId="0" applyFont="1" applyFill="1" applyBorder="1" applyAlignment="1" applyProtection="1">
      <alignment horizontal="left" vertical="center" wrapText="1"/>
      <protection locked="0"/>
    </xf>
    <xf numFmtId="0" fontId="4" fillId="0" borderId="0" xfId="0" applyFont="1" applyFill="1" applyAlignment="1" applyProtection="1">
      <alignment horizontal="left" vertical="center" wrapText="1"/>
      <protection locked="0"/>
    </xf>
    <xf numFmtId="0" fontId="4" fillId="0" borderId="20" xfId="0" applyFont="1" applyFill="1" applyBorder="1" applyAlignment="1" applyProtection="1">
      <alignment horizontal="left" vertical="center" wrapText="1"/>
      <protection locked="0"/>
    </xf>
    <xf numFmtId="0" fontId="38" fillId="0" borderId="7" xfId="0" applyFont="1" applyFill="1" applyBorder="1" applyAlignment="1" applyProtection="1">
      <alignment horizontal="left" vertical="center" wrapText="1"/>
      <protection locked="0"/>
    </xf>
    <xf numFmtId="0" fontId="38" fillId="0" borderId="0" xfId="0" applyFont="1" applyFill="1" applyAlignment="1" applyProtection="1">
      <alignment horizontal="left" vertical="center" wrapText="1"/>
      <protection locked="0"/>
    </xf>
    <xf numFmtId="0" fontId="38" fillId="0" borderId="20" xfId="0" applyFont="1" applyFill="1" applyBorder="1" applyAlignment="1" applyProtection="1">
      <alignment horizontal="left" vertical="center" wrapText="1"/>
      <protection locked="0"/>
    </xf>
    <xf numFmtId="0" fontId="4" fillId="0" borderId="1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17" xfId="0" applyFont="1" applyFill="1" applyBorder="1" applyAlignment="1">
      <alignment vertical="center" wrapText="1"/>
    </xf>
    <xf numFmtId="0" fontId="4" fillId="0" borderId="9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vertical="center" wrapText="1"/>
    </xf>
    <xf numFmtId="0" fontId="4" fillId="0" borderId="11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4" fillId="0" borderId="20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vertical="center" wrapText="1"/>
    </xf>
    <xf numFmtId="0" fontId="4" fillId="0" borderId="13" xfId="0" applyFont="1" applyFill="1" applyBorder="1" applyAlignment="1">
      <alignment vertical="center" wrapText="1"/>
    </xf>
    <xf numFmtId="0" fontId="4" fillId="0" borderId="23" xfId="0" applyFont="1" applyFill="1" applyBorder="1" applyAlignment="1">
      <alignment vertical="center" wrapText="1"/>
    </xf>
    <xf numFmtId="0" fontId="38" fillId="0" borderId="8" xfId="0" applyFont="1" applyFill="1" applyBorder="1" applyAlignment="1">
      <alignment horizontal="left" vertical="center" wrapText="1"/>
    </xf>
    <xf numFmtId="0" fontId="38" fillId="0" borderId="13" xfId="0" applyFont="1" applyFill="1" applyBorder="1" applyAlignment="1">
      <alignment horizontal="left" vertical="center" wrapText="1"/>
    </xf>
    <xf numFmtId="0" fontId="38" fillId="0" borderId="23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 applyProtection="1">
      <alignment vertical="center" wrapText="1"/>
      <protection locked="0"/>
    </xf>
    <xf numFmtId="0" fontId="4" fillId="0" borderId="13" xfId="0" applyFont="1" applyFill="1" applyBorder="1" applyAlignment="1" applyProtection="1">
      <alignment vertical="center" wrapText="1"/>
      <protection locked="0"/>
    </xf>
    <xf numFmtId="0" fontId="4" fillId="0" borderId="23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>
      <alignment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horizontal="left" vertical="center" wrapText="1"/>
    </xf>
    <xf numFmtId="0" fontId="4" fillId="0" borderId="23" xfId="0" applyFont="1" applyFill="1" applyBorder="1" applyAlignment="1">
      <alignment horizontal="left" vertical="center" wrapText="1"/>
    </xf>
    <xf numFmtId="0" fontId="41" fillId="0" borderId="13" xfId="0" applyFont="1" applyFill="1" applyBorder="1" applyAlignment="1">
      <alignment horizontal="left" vertical="center" wrapText="1"/>
    </xf>
    <xf numFmtId="0" fontId="41" fillId="0" borderId="23" xfId="0" applyFont="1" applyFill="1" applyBorder="1" applyAlignment="1">
      <alignment horizontal="left" vertical="center" wrapText="1"/>
    </xf>
    <xf numFmtId="0" fontId="38" fillId="0" borderId="10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20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0" fontId="4" fillId="0" borderId="23" xfId="0" applyFont="1" applyFill="1" applyBorder="1" applyAlignment="1">
      <alignment horizontal="left" vertical="center"/>
    </xf>
    <xf numFmtId="0" fontId="44" fillId="0" borderId="0" xfId="4" applyFont="1" applyFill="1" applyAlignment="1" applyProtection="1">
      <alignment horizontal="left" vertical="center"/>
      <protection locked="0"/>
    </xf>
    <xf numFmtId="0" fontId="38" fillId="0" borderId="33" xfId="0" applyFont="1" applyFill="1" applyBorder="1" applyAlignment="1">
      <alignment horizontal="left" vertical="center" wrapText="1"/>
    </xf>
    <xf numFmtId="0" fontId="38" fillId="0" borderId="0" xfId="0" applyFont="1" applyFill="1" applyAlignment="1">
      <alignment horizontal="left" vertical="center" wrapText="1"/>
    </xf>
    <xf numFmtId="0" fontId="38" fillId="0" borderId="34" xfId="0" applyFont="1" applyFill="1" applyBorder="1" applyAlignment="1">
      <alignment horizontal="left" vertical="center" wrapText="1"/>
    </xf>
    <xf numFmtId="0" fontId="4" fillId="0" borderId="33" xfId="0" applyFont="1" applyFill="1" applyBorder="1" applyAlignment="1">
      <alignment horizontal="left" vertical="center" wrapText="1"/>
    </xf>
    <xf numFmtId="0" fontId="4" fillId="0" borderId="34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0" borderId="37" xfId="0" applyFont="1" applyFill="1" applyBorder="1" applyAlignment="1">
      <alignment horizontal="left" vertical="center" wrapText="1"/>
    </xf>
    <xf numFmtId="0" fontId="4" fillId="0" borderId="38" xfId="0" applyFont="1" applyFill="1" applyBorder="1" applyAlignment="1">
      <alignment horizontal="left" vertical="center" wrapText="1"/>
    </xf>
    <xf numFmtId="0" fontId="38" fillId="0" borderId="29" xfId="0" applyFont="1" applyFill="1" applyBorder="1" applyAlignment="1">
      <alignment horizontal="left" vertical="center" wrapText="1"/>
    </xf>
    <xf numFmtId="0" fontId="38" fillId="0" borderId="30" xfId="0" applyFont="1" applyFill="1" applyBorder="1" applyAlignment="1">
      <alignment horizontal="left" vertical="center" wrapText="1"/>
    </xf>
    <xf numFmtId="0" fontId="38" fillId="0" borderId="35" xfId="0" applyFont="1" applyFill="1" applyBorder="1" applyAlignment="1">
      <alignment horizontal="left" vertical="center" wrapText="1"/>
    </xf>
    <xf numFmtId="0" fontId="52" fillId="0" borderId="0" xfId="4" applyFont="1" applyAlignment="1" applyProtection="1">
      <alignment vertical="center" wrapText="1"/>
      <protection locked="0"/>
    </xf>
    <xf numFmtId="0" fontId="42" fillId="0" borderId="0" xfId="4" applyFont="1" applyFill="1" applyAlignment="1" applyProtection="1">
      <alignment horizontal="center" vertical="center" wrapText="1"/>
      <protection locked="0"/>
    </xf>
    <xf numFmtId="0" fontId="4" fillId="0" borderId="0" xfId="0" applyFont="1" applyFill="1" applyAlignment="1" applyProtection="1">
      <alignment horizontal="left" vertical="center" wrapText="1" indent="1"/>
      <protection locked="0"/>
    </xf>
    <xf numFmtId="0" fontId="38" fillId="0" borderId="0" xfId="0" applyFont="1" applyFill="1" applyAlignment="1" applyProtection="1">
      <alignment horizontal="left" vertical="center" wrapText="1" indent="1"/>
      <protection locked="0"/>
    </xf>
    <xf numFmtId="0" fontId="37" fillId="0" borderId="0" xfId="0" applyFont="1" applyFill="1" applyAlignment="1">
      <alignment horizontal="left" vertical="center" wrapText="1" indent="1"/>
    </xf>
    <xf numFmtId="0" fontId="41" fillId="0" borderId="0" xfId="0" applyFont="1" applyFill="1" applyAlignment="1">
      <alignment horizontal="left" vertical="center" wrapText="1" indent="1"/>
    </xf>
    <xf numFmtId="0" fontId="42" fillId="0" borderId="0" xfId="4" applyFont="1" applyFill="1" applyAlignment="1" applyProtection="1">
      <alignment horizontal="left" vertical="center"/>
      <protection locked="0"/>
    </xf>
    <xf numFmtId="0" fontId="12" fillId="0" borderId="0" xfId="4" applyFont="1" applyFill="1" applyAlignment="1" applyProtection="1">
      <alignment vertical="center" wrapText="1"/>
      <protection locked="0"/>
    </xf>
    <xf numFmtId="0" fontId="48" fillId="0" borderId="0" xfId="4" applyFont="1" applyFill="1" applyAlignment="1" applyProtection="1">
      <alignment vertical="center" wrapText="1"/>
      <protection locked="0"/>
    </xf>
    <xf numFmtId="0" fontId="13" fillId="0" borderId="0" xfId="4" applyFont="1" applyFill="1" applyAlignment="1" applyProtection="1">
      <alignment vertical="center" wrapText="1"/>
      <protection locked="0"/>
    </xf>
    <xf numFmtId="0" fontId="11" fillId="0" borderId="0" xfId="4" applyFont="1" applyFill="1" applyAlignment="1" applyProtection="1">
      <alignment vertical="center" wrapText="1"/>
      <protection locked="0"/>
    </xf>
    <xf numFmtId="0" fontId="12" fillId="0" borderId="0" xfId="4" applyFont="1" applyFill="1" applyAlignment="1" applyProtection="1">
      <alignment horizontal="left" vertical="center" wrapText="1"/>
      <protection locked="0"/>
    </xf>
    <xf numFmtId="0" fontId="7" fillId="0" borderId="0" xfId="0" applyFont="1" applyFill="1" applyAlignment="1" applyProtection="1">
      <alignment horizontal="left" vertical="center" wrapText="1" indent="1"/>
      <protection locked="0"/>
    </xf>
    <xf numFmtId="0" fontId="14" fillId="0" borderId="0" xfId="0" applyFont="1" applyFill="1" applyAlignment="1" applyProtection="1">
      <alignment horizontal="left" vertical="center" wrapText="1" indent="1"/>
      <protection locked="0"/>
    </xf>
    <xf numFmtId="0" fontId="20" fillId="0" borderId="0" xfId="0" applyFont="1" applyFill="1" applyAlignment="1">
      <alignment horizontal="left" vertical="center" wrapText="1" indent="1"/>
    </xf>
    <xf numFmtId="0" fontId="15" fillId="0" borderId="0" xfId="0" applyFont="1" applyFill="1" applyAlignment="1">
      <alignment horizontal="left" vertical="center" wrapText="1" indent="1"/>
    </xf>
    <xf numFmtId="0" fontId="8" fillId="0" borderId="0" xfId="0" applyFont="1" applyFill="1" applyAlignment="1" applyProtection="1">
      <alignment horizontal="left" vertical="center" wrapText="1" indent="1"/>
      <protection locked="0"/>
    </xf>
    <xf numFmtId="0" fontId="16" fillId="0" borderId="0" xfId="0" applyFont="1" applyFill="1" applyAlignment="1">
      <alignment horizontal="left" vertical="center" wrapText="1" indent="1"/>
    </xf>
    <xf numFmtId="0" fontId="13" fillId="0" borderId="0" xfId="0" applyFont="1" applyFill="1" applyAlignment="1" applyProtection="1">
      <alignment horizontal="left" vertical="center" wrapText="1" indent="1"/>
      <protection locked="0"/>
    </xf>
    <xf numFmtId="0" fontId="7" fillId="0" borderId="0" xfId="0" applyFont="1" applyFill="1" applyAlignment="1" applyProtection="1">
      <alignment horizontal="left" vertical="center" wrapText="1"/>
      <protection locked="0"/>
    </xf>
    <xf numFmtId="0" fontId="19" fillId="0" borderId="0" xfId="0" applyFont="1" applyFill="1" applyAlignment="1" applyProtection="1">
      <alignment horizontal="left" vertical="center" wrapText="1" indent="1"/>
      <protection locked="0"/>
    </xf>
    <xf numFmtId="0" fontId="50" fillId="0" borderId="0" xfId="0" applyFont="1" applyFill="1" applyAlignment="1" applyProtection="1">
      <alignment horizontal="left" vertical="center" wrapText="1" indent="1"/>
      <protection locked="0"/>
    </xf>
    <xf numFmtId="0" fontId="39" fillId="0" borderId="0" xfId="0" applyFont="1" applyFill="1" applyAlignment="1" applyProtection="1">
      <alignment horizontal="left" vertical="center" wrapText="1" indent="1"/>
      <protection locked="0"/>
    </xf>
    <xf numFmtId="0" fontId="51" fillId="0" borderId="0" xfId="0" applyFont="1" applyFill="1" applyAlignment="1">
      <alignment horizontal="left" vertical="center" wrapText="1" indent="1"/>
    </xf>
    <xf numFmtId="0" fontId="12" fillId="0" borderId="0" xfId="4" applyFont="1" applyFill="1" applyAlignment="1" applyProtection="1">
      <alignment horizontal="left" vertical="center"/>
      <protection locked="0"/>
    </xf>
    <xf numFmtId="0" fontId="12" fillId="0" borderId="0" xfId="4" applyFont="1" applyFill="1" applyAlignment="1" applyProtection="1">
      <alignment horizontal="left" vertical="center" wrapText="1" indent="1"/>
      <protection locked="0"/>
    </xf>
    <xf numFmtId="0" fontId="12" fillId="0" borderId="0" xfId="4" quotePrefix="1" applyFont="1" applyFill="1" applyAlignment="1" applyProtection="1">
      <alignment horizontal="left" vertical="center" wrapText="1" indent="1"/>
      <protection locked="0"/>
    </xf>
    <xf numFmtId="0" fontId="21" fillId="0" borderId="0" xfId="0" applyFont="1" applyFill="1" applyAlignment="1">
      <alignment horizontal="center" vertical="center"/>
    </xf>
    <xf numFmtId="0" fontId="12" fillId="0" borderId="0" xfId="4" quotePrefix="1" applyFont="1" applyFill="1" applyAlignment="1" applyProtection="1">
      <alignment horizontal="left" vertical="center"/>
      <protection locked="0"/>
    </xf>
    <xf numFmtId="0" fontId="42" fillId="0" borderId="0" xfId="4" applyFont="1" applyAlignment="1" applyProtection="1">
      <alignment vertical="center" wrapText="1"/>
      <protection locked="0"/>
    </xf>
    <xf numFmtId="0" fontId="44" fillId="0" borderId="0" xfId="4" applyFont="1" applyAlignment="1" applyProtection="1">
      <alignment vertical="center" wrapText="1"/>
      <protection locked="0"/>
    </xf>
    <xf numFmtId="0" fontId="4" fillId="0" borderId="0" xfId="0" applyFont="1" applyAlignment="1" applyProtection="1">
      <alignment horizontal="left" vertical="center" wrapText="1" indent="1"/>
      <protection locked="0"/>
    </xf>
    <xf numFmtId="0" fontId="38" fillId="0" borderId="0" xfId="0" applyFont="1" applyAlignment="1" applyProtection="1">
      <alignment horizontal="left" vertical="center" wrapText="1" indent="1"/>
      <protection locked="0"/>
    </xf>
    <xf numFmtId="0" fontId="37" fillId="0" borderId="0" xfId="0" applyFont="1" applyAlignment="1">
      <alignment horizontal="left" vertical="center" wrapText="1" indent="1"/>
    </xf>
    <xf numFmtId="0" fontId="41" fillId="0" borderId="0" xfId="0" applyFont="1" applyFill="1" applyAlignment="1">
      <alignment horizontal="center" vertical="center"/>
    </xf>
    <xf numFmtId="0" fontId="16" fillId="6" borderId="1" xfId="0" applyFont="1" applyFill="1" applyBorder="1" applyAlignment="1">
      <alignment horizontal="left" vertical="center"/>
    </xf>
    <xf numFmtId="0" fontId="16" fillId="6" borderId="3" xfId="0" applyFont="1" applyFill="1" applyBorder="1" applyAlignment="1">
      <alignment horizontal="left" vertical="center"/>
    </xf>
    <xf numFmtId="0" fontId="16" fillId="6" borderId="4" xfId="0" applyFont="1" applyFill="1" applyBorder="1" applyAlignment="1">
      <alignment horizontal="left" vertical="center"/>
    </xf>
    <xf numFmtId="0" fontId="16" fillId="6" borderId="5" xfId="0" applyFont="1" applyFill="1" applyBorder="1" applyAlignment="1">
      <alignment horizontal="left" vertical="center"/>
    </xf>
    <xf numFmtId="0" fontId="7" fillId="4" borderId="2" xfId="0" applyFont="1" applyFill="1" applyBorder="1" applyAlignment="1" applyProtection="1">
      <alignment horizontal="center" vertical="center" wrapText="1"/>
    </xf>
    <xf numFmtId="0" fontId="7" fillId="4" borderId="6" xfId="0" applyFont="1" applyFill="1" applyBorder="1" applyAlignment="1" applyProtection="1">
      <alignment horizontal="center" vertical="center" wrapText="1"/>
    </xf>
    <xf numFmtId="0" fontId="7" fillId="4" borderId="3" xfId="0" applyFont="1" applyFill="1" applyBorder="1" applyAlignment="1" applyProtection="1">
      <alignment horizontal="center" vertical="center" wrapText="1"/>
    </xf>
    <xf numFmtId="0" fontId="7" fillId="4" borderId="4" xfId="0" applyFont="1" applyFill="1" applyBorder="1" applyAlignment="1" applyProtection="1">
      <alignment horizontal="center" vertical="center" wrapText="1"/>
    </xf>
    <xf numFmtId="0" fontId="7" fillId="4" borderId="5" xfId="0" applyFont="1" applyFill="1" applyBorder="1" applyAlignment="1" applyProtection="1">
      <alignment horizontal="center" vertical="center" wrapText="1"/>
    </xf>
    <xf numFmtId="0" fontId="7" fillId="4" borderId="3" xfId="3" applyFont="1" applyFill="1" applyBorder="1" applyAlignment="1" applyProtection="1">
      <alignment horizontal="center" vertical="center" wrapText="1"/>
    </xf>
    <xf numFmtId="0" fontId="7" fillId="4" borderId="4" xfId="3" applyFont="1" applyFill="1" applyBorder="1" applyAlignment="1" applyProtection="1">
      <alignment horizontal="center" vertical="center" wrapText="1"/>
    </xf>
    <xf numFmtId="0" fontId="7" fillId="4" borderId="5" xfId="3" applyFont="1" applyFill="1" applyBorder="1" applyAlignment="1" applyProtection="1">
      <alignment horizontal="center" vertical="center" wrapText="1"/>
    </xf>
    <xf numFmtId="0" fontId="7" fillId="4" borderId="3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1" xfId="0" applyNumberFormat="1" applyFont="1" applyFill="1" applyBorder="1" applyAlignment="1" applyProtection="1">
      <alignment horizontal="center" vertical="center" wrapText="1"/>
    </xf>
    <xf numFmtId="0" fontId="23" fillId="4" borderId="3" xfId="0" applyFont="1" applyFill="1" applyBorder="1" applyAlignment="1" applyProtection="1">
      <alignment horizontal="center" vertical="center" wrapText="1"/>
    </xf>
    <xf numFmtId="0" fontId="7" fillId="4" borderId="3" xfId="0" applyNumberFormat="1" applyFont="1" applyFill="1" applyBorder="1" applyAlignment="1" applyProtection="1">
      <alignment horizontal="center" vertical="center" wrapText="1"/>
    </xf>
    <xf numFmtId="0" fontId="7" fillId="4" borderId="4" xfId="0" applyNumberFormat="1" applyFont="1" applyFill="1" applyBorder="1" applyAlignment="1" applyProtection="1">
      <alignment horizontal="center" vertical="center" wrapText="1"/>
    </xf>
    <xf numFmtId="0" fontId="7" fillId="4" borderId="5" xfId="0" applyNumberFormat="1" applyFont="1" applyFill="1" applyBorder="1" applyAlignment="1" applyProtection="1">
      <alignment horizontal="center" vertical="center" wrapText="1"/>
    </xf>
    <xf numFmtId="0" fontId="7" fillId="4" borderId="9" xfId="0" applyNumberFormat="1" applyFont="1" applyFill="1" applyBorder="1" applyAlignment="1" applyProtection="1">
      <alignment horizontal="center" vertical="center" wrapText="1"/>
    </xf>
    <xf numFmtId="0" fontId="7" fillId="4" borderId="10" xfId="0" applyNumberFormat="1" applyFont="1" applyFill="1" applyBorder="1" applyAlignment="1" applyProtection="1">
      <alignment horizontal="center" vertical="center" wrapText="1"/>
    </xf>
    <xf numFmtId="0" fontId="7" fillId="4" borderId="11" xfId="0" applyNumberFormat="1" applyFont="1" applyFill="1" applyBorder="1" applyAlignment="1" applyProtection="1">
      <alignment horizontal="center" vertical="center" wrapText="1"/>
    </xf>
    <xf numFmtId="0" fontId="7" fillId="4" borderId="2" xfId="0" applyNumberFormat="1" applyFont="1" applyFill="1" applyBorder="1" applyAlignment="1" applyProtection="1">
      <alignment horizontal="center" vertical="center" wrapText="1"/>
    </xf>
    <xf numFmtId="0" fontId="7" fillId="4" borderId="6" xfId="0" applyNumberFormat="1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180" fontId="7" fillId="4" borderId="3" xfId="0" applyNumberFormat="1" applyFont="1" applyFill="1" applyBorder="1" applyAlignment="1" applyProtection="1">
      <alignment horizontal="center" vertical="center" wrapText="1"/>
    </xf>
    <xf numFmtId="180" fontId="7" fillId="4" borderId="4" xfId="0" applyNumberFormat="1" applyFont="1" applyFill="1" applyBorder="1" applyAlignment="1" applyProtection="1">
      <alignment horizontal="center" vertical="center" wrapText="1"/>
    </xf>
    <xf numFmtId="180" fontId="7" fillId="4" borderId="5" xfId="0" applyNumberFormat="1" applyFont="1" applyFill="1" applyBorder="1" applyAlignment="1" applyProtection="1">
      <alignment horizontal="center" vertical="center" wrapText="1"/>
    </xf>
    <xf numFmtId="0" fontId="7" fillId="4" borderId="9" xfId="0" applyFont="1" applyFill="1" applyBorder="1" applyAlignment="1" applyProtection="1">
      <alignment horizontal="center" vertical="center"/>
    </xf>
    <xf numFmtId="0" fontId="7" fillId="4" borderId="10" xfId="0" applyFont="1" applyFill="1" applyBorder="1" applyAlignment="1" applyProtection="1">
      <alignment horizontal="center" vertical="center"/>
    </xf>
    <xf numFmtId="0" fontId="7" fillId="4" borderId="11" xfId="0" applyFont="1" applyFill="1" applyBorder="1" applyAlignment="1" applyProtection="1">
      <alignment horizontal="center" vertical="center"/>
    </xf>
    <xf numFmtId="0" fontId="7" fillId="4" borderId="1" xfId="0" applyFont="1" applyFill="1" applyBorder="1" applyAlignment="1" applyProtection="1">
      <alignment horizontal="center" vertical="center"/>
    </xf>
    <xf numFmtId="14" fontId="7" fillId="4" borderId="9" xfId="0" applyNumberFormat="1" applyFont="1" applyFill="1" applyBorder="1" applyAlignment="1" applyProtection="1">
      <alignment horizontal="center" vertical="center" wrapText="1"/>
    </xf>
    <xf numFmtId="14" fontId="7" fillId="4" borderId="8" xfId="0" applyNumberFormat="1" applyFont="1" applyFill="1" applyBorder="1" applyAlignment="1" applyProtection="1">
      <alignment horizontal="center" vertical="center" wrapText="1"/>
    </xf>
    <xf numFmtId="0" fontId="7" fillId="4" borderId="11" xfId="0" applyFont="1" applyFill="1" applyBorder="1" applyAlignment="1" applyProtection="1">
      <alignment horizontal="center" vertical="center" wrapText="1"/>
    </xf>
    <xf numFmtId="0" fontId="7" fillId="4" borderId="23" xfId="0" applyFont="1" applyFill="1" applyBorder="1" applyAlignment="1" applyProtection="1">
      <alignment horizontal="center" vertical="center" wrapText="1"/>
    </xf>
    <xf numFmtId="0" fontId="7" fillId="4" borderId="29" xfId="0" applyFont="1" applyFill="1" applyBorder="1" applyAlignment="1" applyProtection="1">
      <alignment horizontal="center" vertical="center" wrapText="1"/>
    </xf>
    <xf numFmtId="0" fontId="7" fillId="4" borderId="30" xfId="0" applyFont="1" applyFill="1" applyBorder="1" applyAlignment="1" applyProtection="1">
      <alignment horizontal="center" vertical="center" wrapText="1"/>
    </xf>
    <xf numFmtId="0" fontId="7" fillId="4" borderId="35" xfId="0" applyFont="1" applyFill="1" applyBorder="1" applyAlignment="1" applyProtection="1">
      <alignment horizontal="center" vertical="center" wrapText="1"/>
    </xf>
    <xf numFmtId="0" fontId="15" fillId="0" borderId="4" xfId="0" applyFont="1" applyBorder="1">
      <alignment vertical="center"/>
    </xf>
    <xf numFmtId="0" fontId="15" fillId="0" borderId="5" xfId="0" applyFont="1" applyBorder="1">
      <alignment vertical="center"/>
    </xf>
    <xf numFmtId="0" fontId="15" fillId="0" borderId="1" xfId="0" applyFont="1" applyBorder="1">
      <alignment vertical="center"/>
    </xf>
    <xf numFmtId="0" fontId="23" fillId="4" borderId="4" xfId="0" applyFont="1" applyFill="1" applyBorder="1" applyAlignment="1" applyProtection="1">
      <alignment horizontal="center" vertical="center" wrapText="1"/>
    </xf>
    <xf numFmtId="0" fontId="23" fillId="4" borderId="5" xfId="0" applyFont="1" applyFill="1" applyBorder="1" applyAlignment="1" applyProtection="1">
      <alignment horizontal="center" vertical="center" wrapText="1"/>
    </xf>
  </cellXfs>
  <cellStyles count="32">
    <cellStyle name="백분율" xfId="2" builtinId="5"/>
    <cellStyle name="보통" xfId="3" builtinId="28"/>
    <cellStyle name="쉼표 [0]" xfId="1" builtinId="6"/>
    <cellStyle name="쉼표 [0] 2" xfId="8"/>
    <cellStyle name="쉼표 [0] 2 2" xfId="12"/>
    <cellStyle name="쉼표 [0] 2 2 2" xfId="30"/>
    <cellStyle name="쉼표 [0] 2 2 3" xfId="20"/>
    <cellStyle name="쉼표 [0] 2 3" xfId="26"/>
    <cellStyle name="쉼표 [0] 2 4" xfId="16"/>
    <cellStyle name="쉼표 [0] 3" xfId="10"/>
    <cellStyle name="쉼표 [0] 3 2" xfId="28"/>
    <cellStyle name="쉼표 [0] 3 3" xfId="18"/>
    <cellStyle name="쉼표 [0] 4" xfId="22"/>
    <cellStyle name="쉼표 [0] 5" xfId="24"/>
    <cellStyle name="쉼표 [0] 6" xfId="14"/>
    <cellStyle name="제목 5" xfId="7"/>
    <cellStyle name="통화 [0]" xfId="6" builtinId="7"/>
    <cellStyle name="통화 [0] 2" xfId="9"/>
    <cellStyle name="통화 [0] 2 2" xfId="13"/>
    <cellStyle name="통화 [0] 2 2 2" xfId="31"/>
    <cellStyle name="통화 [0] 2 2 3" xfId="21"/>
    <cellStyle name="통화 [0] 2 3" xfId="27"/>
    <cellStyle name="통화 [0] 2 4" xfId="17"/>
    <cellStyle name="통화 [0] 3" xfId="11"/>
    <cellStyle name="통화 [0] 3 2" xfId="29"/>
    <cellStyle name="통화 [0] 3 3" xfId="19"/>
    <cellStyle name="통화 [0] 4" xfId="23"/>
    <cellStyle name="통화 [0] 5" xfId="25"/>
    <cellStyle name="통화 [0] 6" xfId="15"/>
    <cellStyle name="표준" xfId="0" builtinId="0"/>
    <cellStyle name="표준 2" xfId="4"/>
    <cellStyle name="표준_Sheet1" xfId="5"/>
  </cellStyles>
  <dxfs count="0"/>
  <tableStyles count="0" defaultTableStyle="TableStyleMedium9" defaultPivotStyle="PivotStyleLight16"/>
  <colors>
    <mruColors>
      <color rgb="FF006699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eetMetadata" Target="metadata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291124</xdr:colOff>
      <xdr:row>260</xdr:row>
      <xdr:rowOff>29308</xdr:rowOff>
    </xdr:from>
    <xdr:to>
      <xdr:col>5</xdr:col>
      <xdr:colOff>2280135</xdr:colOff>
      <xdr:row>266</xdr:row>
      <xdr:rowOff>172899</xdr:rowOff>
    </xdr:to>
    <xdr:pic>
      <xdr:nvPicPr>
        <xdr:cNvPr id="2" name="그림 1" descr="감액설명.JPG">
          <a:extLst>
            <a:ext uri="{FF2B5EF4-FFF2-40B4-BE49-F238E27FC236}">
              <a16:creationId xmlns:a16="http://schemas.microsoft.com/office/drawing/2014/main" xmlns="" id="{E4947C72-AABE-4356-B37B-5D1240817CB2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1124" y="60575178"/>
          <a:ext cx="6947533" cy="1402547"/>
        </a:xfrm>
        <a:prstGeom prst="rect">
          <a:avLst/>
        </a:prstGeom>
      </xdr:spPr>
    </xdr:pic>
    <xdr:clientData/>
  </xdr:twoCellAnchor>
  <xdr:twoCellAnchor editAs="oneCell">
    <xdr:from>
      <xdr:col>0</xdr:col>
      <xdr:colOff>125291</xdr:colOff>
      <xdr:row>381</xdr:row>
      <xdr:rowOff>48601</xdr:rowOff>
    </xdr:from>
    <xdr:to>
      <xdr:col>5</xdr:col>
      <xdr:colOff>2376854</xdr:colOff>
      <xdr:row>387</xdr:row>
      <xdr:rowOff>58125</xdr:rowOff>
    </xdr:to>
    <xdr:pic>
      <xdr:nvPicPr>
        <xdr:cNvPr id="3" name="그림 2" descr="경력예시.JPG">
          <a:extLst>
            <a:ext uri="{FF2B5EF4-FFF2-40B4-BE49-F238E27FC236}">
              <a16:creationId xmlns:a16="http://schemas.microsoft.com/office/drawing/2014/main" xmlns="" id="{783EA6AB-6770-40D6-8BBC-1343EC3E2F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5291" y="86667486"/>
          <a:ext cx="7214332" cy="126975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25400</xdr:colOff>
          <xdr:row>14</xdr:row>
          <xdr:rowOff>41275</xdr:rowOff>
        </xdr:from>
        <xdr:to>
          <xdr:col>44</xdr:col>
          <xdr:colOff>596900</xdr:colOff>
          <xdr:row>21</xdr:row>
          <xdr:rowOff>161925</xdr:rowOff>
        </xdr:to>
        <xdr:pic>
          <xdr:nvPicPr>
            <xdr:cNvPr id="3077" name="Picture 5">
              <a:extLst>
                <a:ext uri="{FF2B5EF4-FFF2-40B4-BE49-F238E27FC236}">
                  <a16:creationId xmlns:a16="http://schemas.microsoft.com/office/drawing/2014/main" xmlns="" id="{00000000-0008-0000-0A00-0000050C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I$4:$BX$11" spid="_x0000_s95412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25400" y="2530475"/>
              <a:ext cx="29159200" cy="16319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K1048576"/>
  <sheetViews>
    <sheetView zoomScale="130" zoomScaleNormal="130" workbookViewId="0">
      <selection activeCell="C92" sqref="C92"/>
    </sheetView>
  </sheetViews>
  <sheetFormatPr defaultRowHeight="16.5"/>
  <cols>
    <col min="1" max="1" width="5.625" customWidth="1"/>
    <col min="2" max="2" width="10.625" customWidth="1"/>
    <col min="3" max="3" width="31.375" customWidth="1"/>
    <col min="4" max="4" width="7.125" customWidth="1"/>
    <col min="5" max="5" width="15.625" customWidth="1"/>
    <col min="6" max="6" width="31.125" customWidth="1"/>
    <col min="8" max="8" width="23.75" customWidth="1"/>
    <col min="9" max="9" width="34.375" customWidth="1"/>
  </cols>
  <sheetData>
    <row r="1" spans="1:11" ht="17.25">
      <c r="A1" s="356" t="s">
        <v>174</v>
      </c>
      <c r="B1" s="356"/>
      <c r="C1" s="356"/>
      <c r="D1" s="356"/>
      <c r="E1" s="356"/>
      <c r="F1" s="14"/>
    </row>
    <row r="2" spans="1:11" ht="17.25">
      <c r="A2" s="15"/>
      <c r="B2" s="15"/>
      <c r="C2" s="15"/>
      <c r="D2" s="15"/>
      <c r="E2" s="15"/>
      <c r="F2" s="14"/>
      <c r="G2" s="186"/>
      <c r="H2" s="186"/>
      <c r="I2" s="186"/>
      <c r="J2" s="186"/>
      <c r="K2" s="186"/>
    </row>
    <row r="3" spans="1:11">
      <c r="A3" s="357" t="s">
        <v>149</v>
      </c>
      <c r="B3" s="358"/>
      <c r="C3" s="223" t="s">
        <v>150</v>
      </c>
      <c r="D3" s="156"/>
      <c r="E3" s="224" t="s">
        <v>149</v>
      </c>
      <c r="F3" s="223" t="s">
        <v>150</v>
      </c>
      <c r="G3" s="211"/>
      <c r="H3" s="224" t="s">
        <v>149</v>
      </c>
      <c r="I3" s="223" t="s">
        <v>150</v>
      </c>
      <c r="J3" s="186"/>
      <c r="K3" s="186"/>
    </row>
    <row r="4" spans="1:11" s="26" customFormat="1" ht="16.5" customHeight="1">
      <c r="A4" s="367" t="s">
        <v>149</v>
      </c>
      <c r="B4" s="368"/>
      <c r="C4" s="225" t="s">
        <v>1172</v>
      </c>
      <c r="D4" s="307"/>
      <c r="E4" s="339" t="s">
        <v>229</v>
      </c>
      <c r="F4" s="180" t="s">
        <v>109</v>
      </c>
      <c r="G4" s="289"/>
      <c r="H4" s="339" t="s">
        <v>873</v>
      </c>
      <c r="I4" s="308"/>
      <c r="J4" s="186"/>
      <c r="K4" s="186"/>
    </row>
    <row r="5" spans="1:11" s="26" customFormat="1" ht="16.5" customHeight="1">
      <c r="A5" s="369"/>
      <c r="B5" s="370"/>
      <c r="C5" s="225" t="s">
        <v>1173</v>
      </c>
      <c r="D5" s="307"/>
      <c r="E5" s="341"/>
      <c r="F5" s="180" t="s">
        <v>110</v>
      </c>
      <c r="G5" s="289"/>
      <c r="H5" s="340"/>
      <c r="I5" s="308"/>
      <c r="J5" s="186"/>
      <c r="K5" s="186"/>
    </row>
    <row r="6" spans="1:11" s="26" customFormat="1" ht="16.5" customHeight="1">
      <c r="A6" s="371"/>
      <c r="B6" s="372"/>
      <c r="C6" s="225"/>
      <c r="D6" s="307"/>
      <c r="E6" s="359"/>
      <c r="F6" s="180" t="s">
        <v>119</v>
      </c>
      <c r="G6" s="289"/>
      <c r="H6" s="339" t="s">
        <v>797</v>
      </c>
      <c r="I6" s="309"/>
      <c r="J6" s="186"/>
      <c r="K6" s="186"/>
    </row>
    <row r="7" spans="1:11" s="26" customFormat="1" ht="16.5" customHeight="1">
      <c r="A7" s="367" t="s">
        <v>857</v>
      </c>
      <c r="B7" s="368"/>
      <c r="C7" s="225" t="s">
        <v>1174</v>
      </c>
      <c r="D7" s="307"/>
      <c r="E7" s="359"/>
      <c r="F7" s="180" t="s">
        <v>170</v>
      </c>
      <c r="G7" s="289"/>
      <c r="H7" s="341"/>
      <c r="I7" s="309"/>
      <c r="J7" s="186"/>
      <c r="K7" s="186"/>
    </row>
    <row r="8" spans="1:11" s="26" customFormat="1" ht="16.5" customHeight="1">
      <c r="A8" s="369"/>
      <c r="B8" s="370"/>
      <c r="C8" s="225" t="s">
        <v>1182</v>
      </c>
      <c r="D8" s="307"/>
      <c r="E8" s="360"/>
      <c r="F8" s="180"/>
      <c r="G8" s="289"/>
      <c r="H8" s="340"/>
      <c r="I8" s="309"/>
      <c r="J8" s="186"/>
      <c r="K8" s="186"/>
    </row>
    <row r="9" spans="1:11" s="26" customFormat="1" ht="16.5" customHeight="1">
      <c r="A9" s="369"/>
      <c r="B9" s="370"/>
      <c r="C9" s="225"/>
      <c r="D9" s="307"/>
      <c r="E9" s="346" t="s">
        <v>230</v>
      </c>
      <c r="F9" s="180" t="s">
        <v>59</v>
      </c>
      <c r="G9" s="289"/>
      <c r="H9" s="339" t="s">
        <v>833</v>
      </c>
      <c r="I9" s="309"/>
      <c r="J9" s="186"/>
      <c r="K9" s="186"/>
    </row>
    <row r="10" spans="1:11" s="26" customFormat="1">
      <c r="A10" s="369"/>
      <c r="B10" s="370"/>
      <c r="C10" s="225"/>
      <c r="D10" s="307"/>
      <c r="E10" s="347"/>
      <c r="F10" s="180" t="s">
        <v>860</v>
      </c>
      <c r="G10" s="289"/>
      <c r="H10" s="341"/>
      <c r="I10" s="309"/>
      <c r="J10" s="186"/>
      <c r="K10" s="186"/>
    </row>
    <row r="11" spans="1:11" s="26" customFormat="1">
      <c r="A11" s="373" t="s">
        <v>858</v>
      </c>
      <c r="B11" s="373"/>
      <c r="C11" s="226" t="s">
        <v>1175</v>
      </c>
      <c r="D11" s="307"/>
      <c r="E11" s="347"/>
      <c r="F11" s="180" t="s">
        <v>151</v>
      </c>
      <c r="G11" s="289"/>
      <c r="H11" s="340"/>
      <c r="I11" s="309"/>
      <c r="J11" s="186"/>
      <c r="K11" s="186"/>
    </row>
    <row r="12" spans="1:11" s="26" customFormat="1">
      <c r="A12" s="373"/>
      <c r="B12" s="373"/>
      <c r="C12" s="226" t="s">
        <v>1183</v>
      </c>
      <c r="D12" s="307"/>
      <c r="E12" s="347"/>
      <c r="F12" s="180" t="s">
        <v>99</v>
      </c>
      <c r="G12" s="289"/>
      <c r="H12" s="352" t="s">
        <v>928</v>
      </c>
      <c r="I12" s="181" t="s">
        <v>929</v>
      </c>
      <c r="J12" s="186"/>
      <c r="K12" s="186"/>
    </row>
    <row r="13" spans="1:11" s="26" customFormat="1">
      <c r="A13" s="373"/>
      <c r="B13" s="373"/>
      <c r="C13" s="181"/>
      <c r="D13" s="307"/>
      <c r="E13" s="347"/>
      <c r="F13" s="180" t="s">
        <v>169</v>
      </c>
      <c r="G13" s="289"/>
      <c r="H13" s="353"/>
      <c r="I13" s="181" t="s">
        <v>930</v>
      </c>
      <c r="J13" s="186"/>
      <c r="K13" s="186"/>
    </row>
    <row r="14" spans="1:11" s="26" customFormat="1" ht="17.100000000000001" customHeight="1">
      <c r="A14" s="380" t="s">
        <v>1176</v>
      </c>
      <c r="B14" s="381"/>
      <c r="C14" s="225" t="s">
        <v>1185</v>
      </c>
      <c r="D14" s="307"/>
      <c r="E14" s="347"/>
      <c r="F14" s="180" t="s">
        <v>861</v>
      </c>
      <c r="G14" s="289"/>
      <c r="H14" s="353"/>
      <c r="I14" s="181" t="s">
        <v>931</v>
      </c>
      <c r="J14" s="186"/>
      <c r="K14" s="186"/>
    </row>
    <row r="15" spans="1:11" s="26" customFormat="1">
      <c r="A15" s="382"/>
      <c r="B15" s="383"/>
      <c r="C15" s="225" t="s">
        <v>1183</v>
      </c>
      <c r="D15" s="307"/>
      <c r="E15" s="347"/>
      <c r="F15" s="180" t="s">
        <v>862</v>
      </c>
      <c r="G15" s="289"/>
      <c r="H15" s="354"/>
      <c r="I15" s="181" t="s">
        <v>658</v>
      </c>
      <c r="J15" s="186"/>
      <c r="K15" s="186"/>
    </row>
    <row r="16" spans="1:11" s="26" customFormat="1">
      <c r="A16" s="382"/>
      <c r="B16" s="383"/>
      <c r="C16" s="225"/>
      <c r="D16" s="307"/>
      <c r="E16" s="347"/>
      <c r="F16" s="180" t="s">
        <v>433</v>
      </c>
      <c r="G16" s="289"/>
      <c r="H16" s="352" t="s">
        <v>795</v>
      </c>
      <c r="I16" s="310" t="s">
        <v>935</v>
      </c>
      <c r="J16" s="186"/>
      <c r="K16" s="186"/>
    </row>
    <row r="17" spans="1:11" s="26" customFormat="1">
      <c r="A17" s="382"/>
      <c r="B17" s="383"/>
      <c r="C17" s="225"/>
      <c r="D17" s="307"/>
      <c r="E17" s="347"/>
      <c r="F17" s="227" t="s">
        <v>434</v>
      </c>
      <c r="G17" s="289"/>
      <c r="H17" s="353"/>
      <c r="I17" s="310" t="s">
        <v>936</v>
      </c>
      <c r="J17" s="186"/>
      <c r="K17" s="186"/>
    </row>
    <row r="18" spans="1:11" s="26" customFormat="1" ht="16.5" customHeight="1">
      <c r="A18" s="384"/>
      <c r="B18" s="385"/>
      <c r="C18" s="225"/>
      <c r="D18" s="307"/>
      <c r="E18" s="347"/>
      <c r="F18" s="180" t="s">
        <v>152</v>
      </c>
      <c r="G18" s="289"/>
      <c r="H18" s="353"/>
      <c r="I18" s="310" t="s">
        <v>937</v>
      </c>
      <c r="J18" s="186"/>
      <c r="K18" s="186"/>
    </row>
    <row r="19" spans="1:11" s="26" customFormat="1" ht="16.5" customHeight="1">
      <c r="A19" s="374" t="s">
        <v>645</v>
      </c>
      <c r="B19" s="375"/>
      <c r="C19" s="228" t="s">
        <v>1136</v>
      </c>
      <c r="D19" s="307"/>
      <c r="E19" s="347"/>
      <c r="F19" s="180" t="s">
        <v>435</v>
      </c>
      <c r="G19" s="289"/>
      <c r="H19" s="353"/>
      <c r="I19" s="310" t="s">
        <v>938</v>
      </c>
      <c r="J19" s="186"/>
      <c r="K19" s="186"/>
    </row>
    <row r="20" spans="1:11" s="26" customFormat="1" ht="16.5" customHeight="1">
      <c r="A20" s="376"/>
      <c r="B20" s="377"/>
      <c r="C20" s="228"/>
      <c r="D20" s="307"/>
      <c r="E20" s="347"/>
      <c r="F20" s="180" t="s">
        <v>118</v>
      </c>
      <c r="G20" s="289"/>
      <c r="H20" s="353"/>
      <c r="I20" s="310" t="s">
        <v>939</v>
      </c>
      <c r="J20" s="186"/>
      <c r="K20" s="186"/>
    </row>
    <row r="21" spans="1:11" s="26" customFormat="1">
      <c r="A21" s="378"/>
      <c r="B21" s="379"/>
      <c r="C21" s="229"/>
      <c r="D21" s="307"/>
      <c r="E21" s="347"/>
      <c r="F21" s="181"/>
      <c r="G21" s="289"/>
      <c r="H21" s="353"/>
      <c r="I21" s="310" t="s">
        <v>940</v>
      </c>
      <c r="J21" s="186"/>
      <c r="K21" s="186"/>
    </row>
    <row r="22" spans="1:11" s="26" customFormat="1">
      <c r="A22" s="361" t="s">
        <v>646</v>
      </c>
      <c r="B22" s="362"/>
      <c r="C22" s="230" t="s">
        <v>2</v>
      </c>
      <c r="D22" s="307"/>
      <c r="E22" s="347"/>
      <c r="F22" s="181"/>
      <c r="G22" s="289"/>
      <c r="H22" s="353"/>
      <c r="I22" s="310" t="s">
        <v>941</v>
      </c>
      <c r="J22" s="186"/>
      <c r="K22" s="186"/>
    </row>
    <row r="23" spans="1:11" s="26" customFormat="1">
      <c r="A23" s="363"/>
      <c r="B23" s="364"/>
      <c r="C23" s="230" t="s">
        <v>859</v>
      </c>
      <c r="D23" s="307"/>
      <c r="E23" s="347"/>
      <c r="F23" s="181"/>
      <c r="G23" s="289"/>
      <c r="H23" s="353"/>
      <c r="I23" s="310" t="s">
        <v>1116</v>
      </c>
      <c r="J23" s="186"/>
      <c r="K23" s="186"/>
    </row>
    <row r="24" spans="1:11" s="26" customFormat="1">
      <c r="A24" s="361" t="s">
        <v>647</v>
      </c>
      <c r="B24" s="362"/>
      <c r="C24" s="230" t="s">
        <v>207</v>
      </c>
      <c r="D24" s="307"/>
      <c r="E24" s="348"/>
      <c r="F24" s="181"/>
      <c r="G24" s="289"/>
      <c r="H24" s="353"/>
      <c r="I24" s="310" t="s">
        <v>1117</v>
      </c>
      <c r="J24" s="186"/>
      <c r="K24" s="186"/>
    </row>
    <row r="25" spans="1:11" s="26" customFormat="1" ht="16.5" customHeight="1">
      <c r="A25" s="365"/>
      <c r="B25" s="366"/>
      <c r="C25" s="230" t="s">
        <v>161</v>
      </c>
      <c r="D25" s="307"/>
      <c r="E25" s="339" t="s">
        <v>648</v>
      </c>
      <c r="F25" s="180" t="s">
        <v>114</v>
      </c>
      <c r="G25" s="289"/>
      <c r="H25" s="353"/>
      <c r="I25" s="310" t="s">
        <v>1139</v>
      </c>
      <c r="J25" s="186"/>
      <c r="K25" s="186"/>
    </row>
    <row r="26" spans="1:11" s="26" customFormat="1">
      <c r="A26" s="365"/>
      <c r="B26" s="366"/>
      <c r="C26" s="230" t="s">
        <v>423</v>
      </c>
      <c r="D26" s="307"/>
      <c r="E26" s="341"/>
      <c r="F26" s="180" t="s">
        <v>178</v>
      </c>
      <c r="G26" s="289"/>
      <c r="H26" s="354"/>
      <c r="I26" s="310" t="s">
        <v>1140</v>
      </c>
      <c r="J26" s="186"/>
      <c r="K26" s="186"/>
    </row>
    <row r="27" spans="1:11" s="26" customFormat="1">
      <c r="A27" s="365"/>
      <c r="B27" s="366"/>
      <c r="C27" s="230" t="s">
        <v>424</v>
      </c>
      <c r="D27" s="307"/>
      <c r="E27" s="340"/>
      <c r="F27" s="180" t="s">
        <v>179</v>
      </c>
      <c r="G27" s="289"/>
      <c r="H27" s="289"/>
      <c r="I27" s="289"/>
    </row>
    <row r="28" spans="1:11" s="26" customFormat="1">
      <c r="A28" s="363"/>
      <c r="B28" s="364"/>
      <c r="C28" s="230" t="s">
        <v>118</v>
      </c>
      <c r="D28" s="307"/>
      <c r="E28" s="339" t="s">
        <v>649</v>
      </c>
      <c r="F28" s="180" t="s">
        <v>115</v>
      </c>
      <c r="G28" s="289"/>
      <c r="H28" s="289"/>
      <c r="I28" s="289"/>
    </row>
    <row r="29" spans="1:11" s="26" customFormat="1">
      <c r="A29" s="361" t="s">
        <v>184</v>
      </c>
      <c r="B29" s="362"/>
      <c r="C29" s="230" t="s">
        <v>798</v>
      </c>
      <c r="D29" s="307"/>
      <c r="E29" s="341"/>
      <c r="F29" s="180" t="s">
        <v>172</v>
      </c>
      <c r="G29" s="289"/>
      <c r="H29" s="289"/>
      <c r="I29" s="289"/>
    </row>
    <row r="30" spans="1:11" s="26" customFormat="1">
      <c r="A30" s="365"/>
      <c r="B30" s="366"/>
      <c r="C30" s="230" t="s">
        <v>799</v>
      </c>
      <c r="D30" s="307"/>
      <c r="E30" s="341"/>
      <c r="F30" s="180" t="s">
        <v>97</v>
      </c>
      <c r="G30" s="289"/>
      <c r="H30" s="289"/>
      <c r="I30" s="289"/>
    </row>
    <row r="31" spans="1:11" s="26" customFormat="1">
      <c r="A31" s="365"/>
      <c r="B31" s="366"/>
      <c r="C31" s="230" t="s">
        <v>800</v>
      </c>
      <c r="D31" s="307"/>
      <c r="E31" s="341"/>
      <c r="F31" s="180" t="s">
        <v>436</v>
      </c>
      <c r="G31" s="289"/>
      <c r="H31" s="289"/>
      <c r="I31" s="289"/>
    </row>
    <row r="32" spans="1:11" s="26" customFormat="1">
      <c r="A32" s="365"/>
      <c r="B32" s="366"/>
      <c r="C32" s="230" t="s">
        <v>801</v>
      </c>
      <c r="D32" s="307"/>
      <c r="E32" s="341"/>
      <c r="F32" s="180" t="s">
        <v>437</v>
      </c>
      <c r="G32" s="289"/>
      <c r="H32" s="289"/>
      <c r="I32" s="289"/>
    </row>
    <row r="33" spans="1:9" s="26" customFormat="1">
      <c r="A33" s="365"/>
      <c r="B33" s="366"/>
      <c r="C33" s="230" t="s">
        <v>802</v>
      </c>
      <c r="D33" s="307"/>
      <c r="E33" s="341"/>
      <c r="F33" s="180" t="s">
        <v>438</v>
      </c>
      <c r="G33" s="289"/>
      <c r="H33" s="289"/>
      <c r="I33" s="289"/>
    </row>
    <row r="34" spans="1:9" s="26" customFormat="1">
      <c r="A34" s="365"/>
      <c r="B34" s="366"/>
      <c r="C34" s="180" t="s">
        <v>803</v>
      </c>
      <c r="D34" s="307"/>
      <c r="E34" s="341"/>
      <c r="F34" s="180" t="s">
        <v>439</v>
      </c>
      <c r="G34" s="289"/>
      <c r="H34" s="289"/>
      <c r="I34" s="289"/>
    </row>
    <row r="35" spans="1:9" s="26" customFormat="1">
      <c r="A35" s="365"/>
      <c r="B35" s="366"/>
      <c r="C35" s="230" t="s">
        <v>804</v>
      </c>
      <c r="D35" s="307"/>
      <c r="E35" s="341"/>
      <c r="F35" s="180" t="s">
        <v>147</v>
      </c>
      <c r="G35" s="289"/>
      <c r="H35" s="289"/>
      <c r="I35" s="289"/>
    </row>
    <row r="36" spans="1:9" s="26" customFormat="1">
      <c r="A36" s="365"/>
      <c r="B36" s="366"/>
      <c r="C36" s="180" t="s">
        <v>805</v>
      </c>
      <c r="D36" s="307"/>
      <c r="E36" s="340"/>
      <c r="F36" s="180" t="s">
        <v>118</v>
      </c>
      <c r="G36" s="289"/>
      <c r="H36" s="289"/>
      <c r="I36" s="289"/>
    </row>
    <row r="37" spans="1:9" s="26" customFormat="1">
      <c r="A37" s="365"/>
      <c r="B37" s="366"/>
      <c r="C37" s="230" t="s">
        <v>806</v>
      </c>
      <c r="D37" s="307"/>
      <c r="E37" s="355" t="s">
        <v>650</v>
      </c>
      <c r="F37" s="180" t="s">
        <v>126</v>
      </c>
      <c r="G37" s="289"/>
      <c r="H37" s="289"/>
      <c r="I37" s="289"/>
    </row>
    <row r="38" spans="1:9" s="26" customFormat="1">
      <c r="A38" s="365"/>
      <c r="B38" s="366"/>
      <c r="C38" s="230" t="s">
        <v>807</v>
      </c>
      <c r="D38" s="307"/>
      <c r="E38" s="355"/>
      <c r="F38" s="180" t="s">
        <v>127</v>
      </c>
      <c r="G38" s="289"/>
      <c r="H38" s="289"/>
      <c r="I38" s="289"/>
    </row>
    <row r="39" spans="1:9" s="26" customFormat="1">
      <c r="A39" s="365"/>
      <c r="B39" s="366"/>
      <c r="C39" s="230" t="s">
        <v>808</v>
      </c>
      <c r="D39" s="307"/>
      <c r="E39" s="355"/>
      <c r="F39" s="180" t="s">
        <v>147</v>
      </c>
      <c r="G39" s="289"/>
      <c r="H39" s="289"/>
      <c r="I39" s="289"/>
    </row>
    <row r="40" spans="1:9" s="26" customFormat="1">
      <c r="A40" s="365"/>
      <c r="B40" s="366"/>
      <c r="C40" s="180" t="s">
        <v>809</v>
      </c>
      <c r="D40" s="307"/>
      <c r="E40" s="355"/>
      <c r="F40" s="180" t="s">
        <v>128</v>
      </c>
      <c r="G40" s="289"/>
      <c r="H40" s="289"/>
      <c r="I40" s="289"/>
    </row>
    <row r="41" spans="1:9" s="26" customFormat="1">
      <c r="A41" s="365"/>
      <c r="B41" s="366"/>
      <c r="C41" s="180" t="s">
        <v>810</v>
      </c>
      <c r="D41" s="307"/>
      <c r="E41" s="355"/>
      <c r="F41" s="180" t="s">
        <v>863</v>
      </c>
      <c r="G41" s="289"/>
      <c r="H41" s="289"/>
      <c r="I41" s="289"/>
    </row>
    <row r="42" spans="1:9" s="26" customFormat="1">
      <c r="A42" s="365"/>
      <c r="B42" s="366"/>
      <c r="C42" s="180" t="s">
        <v>811</v>
      </c>
      <c r="D42" s="307"/>
      <c r="E42" s="355"/>
      <c r="F42" s="180"/>
      <c r="G42" s="289"/>
      <c r="H42" s="289"/>
      <c r="I42" s="289"/>
    </row>
    <row r="43" spans="1:9" s="26" customFormat="1" ht="16.5" customHeight="1">
      <c r="A43" s="365"/>
      <c r="B43" s="366"/>
      <c r="C43" s="180" t="s">
        <v>812</v>
      </c>
      <c r="D43" s="307"/>
      <c r="E43" s="339" t="s">
        <v>655</v>
      </c>
      <c r="F43" s="180" t="s">
        <v>201</v>
      </c>
      <c r="G43" s="289"/>
      <c r="H43" s="289"/>
      <c r="I43" s="289"/>
    </row>
    <row r="44" spans="1:9" s="26" customFormat="1">
      <c r="A44" s="365"/>
      <c r="B44" s="366"/>
      <c r="C44" s="180" t="s">
        <v>813</v>
      </c>
      <c r="D44" s="307"/>
      <c r="E44" s="341"/>
      <c r="F44" s="180" t="s">
        <v>440</v>
      </c>
      <c r="G44" s="289"/>
      <c r="H44" s="289"/>
      <c r="I44" s="289"/>
    </row>
    <row r="45" spans="1:9" s="26" customFormat="1" ht="16.5" customHeight="1">
      <c r="A45" s="365"/>
      <c r="B45" s="366"/>
      <c r="C45" s="180" t="s">
        <v>814</v>
      </c>
      <c r="D45" s="307"/>
      <c r="E45" s="341"/>
      <c r="F45" s="180" t="s">
        <v>202</v>
      </c>
      <c r="G45" s="289"/>
      <c r="H45" s="289"/>
      <c r="I45" s="289"/>
    </row>
    <row r="46" spans="1:9" s="26" customFormat="1" ht="16.5" customHeight="1">
      <c r="A46" s="365"/>
      <c r="B46" s="366"/>
      <c r="C46" s="180" t="s">
        <v>815</v>
      </c>
      <c r="D46" s="307"/>
      <c r="E46" s="341"/>
      <c r="F46" s="227" t="s">
        <v>205</v>
      </c>
      <c r="G46" s="289"/>
      <c r="H46" s="289"/>
      <c r="I46" s="289"/>
    </row>
    <row r="47" spans="1:9" s="26" customFormat="1">
      <c r="A47" s="386" t="s">
        <v>651</v>
      </c>
      <c r="B47" s="387"/>
      <c r="C47" s="180" t="s">
        <v>57</v>
      </c>
      <c r="D47" s="307"/>
      <c r="E47" s="340"/>
      <c r="F47" s="159" t="s">
        <v>206</v>
      </c>
      <c r="G47" s="289"/>
      <c r="H47" s="289"/>
      <c r="I47" s="289"/>
    </row>
    <row r="48" spans="1:9" s="26" customFormat="1" ht="27" customHeight="1">
      <c r="A48" s="388"/>
      <c r="B48" s="389"/>
      <c r="C48" s="180" t="s">
        <v>913</v>
      </c>
      <c r="D48" s="307"/>
      <c r="E48" s="339" t="s">
        <v>660</v>
      </c>
      <c r="F48" s="159" t="s">
        <v>58</v>
      </c>
      <c r="G48" s="289"/>
      <c r="H48" s="289"/>
      <c r="I48" s="289"/>
    </row>
    <row r="49" spans="1:9" s="26" customFormat="1" ht="24.75" customHeight="1">
      <c r="A49" s="396" t="s">
        <v>652</v>
      </c>
      <c r="B49" s="381"/>
      <c r="C49" s="180" t="s">
        <v>653</v>
      </c>
      <c r="D49" s="307"/>
      <c r="E49" s="341"/>
      <c r="F49" s="159" t="s">
        <v>98</v>
      </c>
      <c r="G49" s="289"/>
      <c r="H49" s="289"/>
      <c r="I49" s="289"/>
    </row>
    <row r="50" spans="1:9" s="26" customFormat="1" ht="24.75" customHeight="1">
      <c r="A50" s="397"/>
      <c r="B50" s="383"/>
      <c r="C50" s="180" t="s">
        <v>654</v>
      </c>
      <c r="D50" s="307"/>
      <c r="E50" s="341"/>
      <c r="F50" s="159" t="s">
        <v>441</v>
      </c>
      <c r="G50" s="289"/>
      <c r="H50" s="289"/>
      <c r="I50" s="289"/>
    </row>
    <row r="51" spans="1:9" s="26" customFormat="1" ht="16.5" customHeight="1">
      <c r="A51" s="397"/>
      <c r="B51" s="383"/>
      <c r="C51" s="180" t="s">
        <v>656</v>
      </c>
      <c r="D51" s="307"/>
      <c r="E51" s="341"/>
      <c r="F51" s="159" t="s">
        <v>116</v>
      </c>
      <c r="G51" s="289"/>
      <c r="H51" s="289"/>
      <c r="I51" s="289"/>
    </row>
    <row r="52" spans="1:9" s="26" customFormat="1" ht="27">
      <c r="A52" s="397"/>
      <c r="B52" s="383"/>
      <c r="C52" s="180" t="s">
        <v>657</v>
      </c>
      <c r="D52" s="307"/>
      <c r="E52" s="341"/>
      <c r="F52" s="180" t="s">
        <v>442</v>
      </c>
      <c r="G52" s="289"/>
      <c r="H52" s="289"/>
      <c r="I52" s="289"/>
    </row>
    <row r="53" spans="1:9" s="26" customFormat="1">
      <c r="A53" s="397"/>
      <c r="B53" s="383"/>
      <c r="C53" s="180" t="s">
        <v>1120</v>
      </c>
      <c r="D53" s="307"/>
      <c r="E53" s="341"/>
      <c r="F53" s="159"/>
      <c r="G53" s="289"/>
      <c r="H53" s="289"/>
      <c r="I53" s="289"/>
    </row>
    <row r="54" spans="1:9" s="26" customFormat="1">
      <c r="A54" s="397"/>
      <c r="B54" s="383"/>
      <c r="C54" s="180"/>
      <c r="D54" s="307"/>
      <c r="E54" s="340"/>
      <c r="F54" s="180"/>
      <c r="G54" s="289"/>
      <c r="H54" s="289"/>
      <c r="I54" s="289"/>
    </row>
    <row r="55" spans="1:9" s="26" customFormat="1">
      <c r="A55" s="397"/>
      <c r="B55" s="383"/>
      <c r="C55" s="180"/>
      <c r="D55" s="307"/>
      <c r="E55" s="339" t="s">
        <v>661</v>
      </c>
      <c r="F55" s="180" t="s">
        <v>443</v>
      </c>
      <c r="G55" s="289"/>
      <c r="H55" s="289"/>
      <c r="I55" s="289"/>
    </row>
    <row r="56" spans="1:9" s="26" customFormat="1" ht="16.5" customHeight="1">
      <c r="A56" s="398"/>
      <c r="B56" s="385"/>
      <c r="C56" s="180"/>
      <c r="D56" s="307"/>
      <c r="E56" s="341"/>
      <c r="F56" s="180" t="s">
        <v>444</v>
      </c>
      <c r="G56" s="289"/>
      <c r="H56" s="289"/>
      <c r="I56" s="289"/>
    </row>
    <row r="57" spans="1:9" s="26" customFormat="1">
      <c r="A57" s="367" t="s">
        <v>420</v>
      </c>
      <c r="B57" s="368"/>
      <c r="C57" s="180" t="s">
        <v>659</v>
      </c>
      <c r="D57" s="307"/>
      <c r="E57" s="341"/>
      <c r="F57" s="180" t="s">
        <v>445</v>
      </c>
      <c r="G57" s="289"/>
      <c r="H57" s="289"/>
      <c r="I57" s="289"/>
    </row>
    <row r="58" spans="1:9" s="26" customFormat="1">
      <c r="A58" s="369"/>
      <c r="B58" s="370"/>
      <c r="C58" s="180" t="s">
        <v>7</v>
      </c>
      <c r="D58" s="307"/>
      <c r="E58" s="341"/>
      <c r="F58" s="180" t="s">
        <v>446</v>
      </c>
      <c r="G58" s="289"/>
      <c r="H58" s="289"/>
      <c r="I58" s="289"/>
    </row>
    <row r="59" spans="1:9" s="26" customFormat="1">
      <c r="A59" s="371"/>
      <c r="B59" s="372"/>
      <c r="C59" s="180" t="s">
        <v>6</v>
      </c>
      <c r="D59" s="307"/>
      <c r="E59" s="340"/>
      <c r="F59" s="180" t="s">
        <v>118</v>
      </c>
      <c r="G59" s="289"/>
      <c r="H59" s="289"/>
      <c r="I59" s="289"/>
    </row>
    <row r="60" spans="1:9" s="26" customFormat="1">
      <c r="A60" s="399" t="s">
        <v>153</v>
      </c>
      <c r="B60" s="399"/>
      <c r="C60" s="180" t="s">
        <v>421</v>
      </c>
      <c r="D60" s="307"/>
      <c r="E60" s="339" t="s">
        <v>662</v>
      </c>
      <c r="F60" s="180" t="s">
        <v>188</v>
      </c>
      <c r="G60" s="289"/>
      <c r="H60" s="289"/>
      <c r="I60" s="289"/>
    </row>
    <row r="61" spans="1:9" s="26" customFormat="1">
      <c r="A61" s="399"/>
      <c r="B61" s="399"/>
      <c r="C61" s="180" t="s">
        <v>154</v>
      </c>
      <c r="D61" s="307"/>
      <c r="E61" s="341"/>
      <c r="F61" s="180" t="s">
        <v>189</v>
      </c>
      <c r="G61" s="289"/>
      <c r="H61" s="289"/>
      <c r="I61" s="289"/>
    </row>
    <row r="62" spans="1:9" s="26" customFormat="1">
      <c r="A62" s="399"/>
      <c r="B62" s="399"/>
      <c r="C62" s="180" t="s">
        <v>155</v>
      </c>
      <c r="D62" s="307"/>
      <c r="E62" s="341"/>
      <c r="F62" s="180" t="s">
        <v>202</v>
      </c>
      <c r="G62" s="289"/>
      <c r="H62" s="289"/>
      <c r="I62" s="289"/>
    </row>
    <row r="63" spans="1:9" s="26" customFormat="1">
      <c r="A63" s="399"/>
      <c r="B63" s="399"/>
      <c r="C63" s="180" t="s">
        <v>156</v>
      </c>
      <c r="D63" s="307"/>
      <c r="E63" s="341"/>
      <c r="F63" s="180" t="s">
        <v>205</v>
      </c>
      <c r="G63" s="289"/>
      <c r="H63" s="289"/>
      <c r="I63" s="289"/>
    </row>
    <row r="64" spans="1:9" s="26" customFormat="1" ht="16.5" customHeight="1">
      <c r="A64" s="399"/>
      <c r="B64" s="399"/>
      <c r="C64" s="180" t="s">
        <v>157</v>
      </c>
      <c r="D64" s="307"/>
      <c r="E64" s="341"/>
      <c r="F64" s="180" t="s">
        <v>447</v>
      </c>
      <c r="G64" s="289"/>
      <c r="H64" s="289"/>
      <c r="I64" s="289"/>
    </row>
    <row r="65" spans="1:9" s="26" customFormat="1">
      <c r="A65" s="399"/>
      <c r="B65" s="399"/>
      <c r="C65" s="180" t="s">
        <v>425</v>
      </c>
      <c r="D65" s="307"/>
      <c r="E65" s="340"/>
      <c r="F65" s="227" t="s">
        <v>203</v>
      </c>
      <c r="G65" s="289"/>
      <c r="H65" s="289"/>
      <c r="I65" s="289"/>
    </row>
    <row r="66" spans="1:9" s="26" customFormat="1" ht="17.25" customHeight="1">
      <c r="A66" s="399"/>
      <c r="B66" s="399"/>
      <c r="C66" s="180" t="s">
        <v>426</v>
      </c>
      <c r="D66" s="307"/>
      <c r="E66" s="339" t="s">
        <v>663</v>
      </c>
      <c r="F66" s="180" t="s">
        <v>198</v>
      </c>
      <c r="G66" s="289"/>
      <c r="H66" s="289"/>
      <c r="I66" s="289"/>
    </row>
    <row r="67" spans="1:9" s="26" customFormat="1" ht="16.5" customHeight="1">
      <c r="A67" s="399"/>
      <c r="B67" s="399"/>
      <c r="C67" s="180" t="s">
        <v>158</v>
      </c>
      <c r="D67" s="307"/>
      <c r="E67" s="340"/>
      <c r="F67" s="159" t="s">
        <v>448</v>
      </c>
      <c r="G67" s="289"/>
      <c r="H67" s="289"/>
      <c r="I67" s="289"/>
    </row>
    <row r="68" spans="1:9" s="26" customFormat="1">
      <c r="A68" s="399"/>
      <c r="B68" s="399"/>
      <c r="C68" s="180" t="s">
        <v>427</v>
      </c>
      <c r="D68" s="307"/>
      <c r="E68" s="349" t="s">
        <v>664</v>
      </c>
      <c r="F68" s="231" t="s">
        <v>864</v>
      </c>
      <c r="G68" s="289"/>
      <c r="H68" s="289"/>
      <c r="I68" s="289"/>
    </row>
    <row r="69" spans="1:9" s="26" customFormat="1" ht="16.5" customHeight="1">
      <c r="A69" s="399"/>
      <c r="B69" s="399"/>
      <c r="C69" s="180" t="s">
        <v>118</v>
      </c>
      <c r="D69" s="307"/>
      <c r="E69" s="350"/>
      <c r="F69" s="231" t="s">
        <v>865</v>
      </c>
      <c r="G69" s="289"/>
      <c r="H69" s="289"/>
      <c r="I69" s="289"/>
    </row>
    <row r="70" spans="1:9" s="26" customFormat="1" ht="18" customHeight="1">
      <c r="A70" s="380" t="s">
        <v>159</v>
      </c>
      <c r="B70" s="381"/>
      <c r="C70" s="222" t="s">
        <v>138</v>
      </c>
      <c r="D70" s="307"/>
      <c r="E70" s="350"/>
      <c r="F70" s="231" t="s">
        <v>866</v>
      </c>
      <c r="G70" s="289"/>
      <c r="H70" s="289"/>
      <c r="I70" s="289"/>
    </row>
    <row r="71" spans="1:9" s="26" customFormat="1" ht="16.5" customHeight="1">
      <c r="A71" s="382"/>
      <c r="B71" s="383"/>
      <c r="C71" s="222" t="s">
        <v>139</v>
      </c>
      <c r="D71" s="307"/>
      <c r="E71" s="350"/>
      <c r="F71" s="231" t="s">
        <v>867</v>
      </c>
      <c r="G71" s="289"/>
      <c r="H71" s="289"/>
      <c r="I71" s="289"/>
    </row>
    <row r="72" spans="1:9" s="26" customFormat="1">
      <c r="A72" s="382"/>
      <c r="B72" s="383"/>
      <c r="C72" s="180" t="s">
        <v>140</v>
      </c>
      <c r="D72" s="307"/>
      <c r="E72" s="350"/>
      <c r="F72" s="231" t="s">
        <v>868</v>
      </c>
      <c r="G72" s="289"/>
      <c r="H72" s="289"/>
      <c r="I72" s="289"/>
    </row>
    <row r="73" spans="1:9" s="26" customFormat="1">
      <c r="A73" s="382"/>
      <c r="B73" s="383"/>
      <c r="C73" s="180" t="s">
        <v>141</v>
      </c>
      <c r="D73" s="307"/>
      <c r="E73" s="350"/>
      <c r="F73" s="159" t="s">
        <v>869</v>
      </c>
      <c r="G73" s="289"/>
      <c r="H73" s="289"/>
      <c r="I73" s="289"/>
    </row>
    <row r="74" spans="1:9" s="26" customFormat="1">
      <c r="A74" s="384"/>
      <c r="B74" s="385"/>
      <c r="C74" s="180" t="s">
        <v>56</v>
      </c>
      <c r="D74" s="307"/>
      <c r="E74" s="350"/>
      <c r="F74" s="159" t="s">
        <v>870</v>
      </c>
      <c r="G74" s="289"/>
      <c r="H74" s="289"/>
      <c r="I74" s="289"/>
    </row>
    <row r="75" spans="1:9" s="26" customFormat="1">
      <c r="A75" s="399" t="s">
        <v>160</v>
      </c>
      <c r="B75" s="399"/>
      <c r="C75" s="180" t="s">
        <v>428</v>
      </c>
      <c r="D75" s="307"/>
      <c r="E75" s="350"/>
      <c r="F75" s="159" t="s">
        <v>658</v>
      </c>
      <c r="G75" s="289"/>
      <c r="H75" s="289"/>
      <c r="I75" s="289"/>
    </row>
    <row r="76" spans="1:9" s="26" customFormat="1" ht="16.5" customHeight="1">
      <c r="A76" s="399"/>
      <c r="B76" s="399"/>
      <c r="C76" s="180" t="s">
        <v>161</v>
      </c>
      <c r="D76" s="307"/>
      <c r="E76" s="351"/>
      <c r="F76" s="227"/>
      <c r="G76" s="289"/>
      <c r="H76" s="289"/>
      <c r="I76" s="289"/>
    </row>
    <row r="77" spans="1:9" s="26" customFormat="1">
      <c r="A77" s="399"/>
      <c r="B77" s="399"/>
      <c r="C77" s="180" t="s">
        <v>429</v>
      </c>
      <c r="D77" s="307"/>
      <c r="E77" s="346" t="s">
        <v>667</v>
      </c>
      <c r="F77" s="232" t="s">
        <v>668</v>
      </c>
      <c r="G77" s="289"/>
      <c r="H77" s="289"/>
      <c r="I77" s="289"/>
    </row>
    <row r="78" spans="1:9" s="26" customFormat="1" ht="16.5" customHeight="1">
      <c r="A78" s="399"/>
      <c r="B78" s="399"/>
      <c r="C78" s="180" t="s">
        <v>430</v>
      </c>
      <c r="D78" s="307"/>
      <c r="E78" s="347"/>
      <c r="F78" s="227" t="s">
        <v>670</v>
      </c>
      <c r="G78" s="289"/>
      <c r="H78" s="289"/>
      <c r="I78" s="289"/>
    </row>
    <row r="79" spans="1:9" s="26" customFormat="1">
      <c r="A79" s="399"/>
      <c r="B79" s="399"/>
      <c r="C79" s="180" t="s">
        <v>118</v>
      </c>
      <c r="D79" s="307"/>
      <c r="E79" s="347"/>
      <c r="F79" s="227" t="s">
        <v>671</v>
      </c>
      <c r="G79" s="289"/>
      <c r="H79" s="289"/>
      <c r="I79" s="289"/>
    </row>
    <row r="80" spans="1:9" s="26" customFormat="1">
      <c r="A80" s="399" t="s">
        <v>665</v>
      </c>
      <c r="B80" s="399"/>
      <c r="C80" s="180" t="s">
        <v>204</v>
      </c>
      <c r="D80" s="307"/>
      <c r="E80" s="348"/>
      <c r="F80" s="227" t="s">
        <v>658</v>
      </c>
      <c r="G80" s="289"/>
      <c r="H80" s="289"/>
      <c r="I80" s="289"/>
    </row>
    <row r="81" spans="1:9" s="26" customFormat="1" ht="16.5" customHeight="1">
      <c r="A81" s="399"/>
      <c r="B81" s="399"/>
      <c r="C81" s="180" t="s">
        <v>431</v>
      </c>
      <c r="D81" s="307"/>
      <c r="E81" s="343" t="s">
        <v>672</v>
      </c>
      <c r="F81" s="227" t="s">
        <v>95</v>
      </c>
      <c r="G81" s="289"/>
      <c r="H81" s="289"/>
      <c r="I81" s="289"/>
    </row>
    <row r="82" spans="1:9" s="26" customFormat="1">
      <c r="A82" s="399"/>
      <c r="B82" s="399"/>
      <c r="C82" s="180" t="s">
        <v>432</v>
      </c>
      <c r="D82" s="307"/>
      <c r="E82" s="344"/>
      <c r="F82" s="159" t="s">
        <v>171</v>
      </c>
      <c r="G82" s="289"/>
      <c r="H82" s="289"/>
      <c r="I82" s="289"/>
    </row>
    <row r="83" spans="1:9" s="26" customFormat="1">
      <c r="A83" s="355" t="s">
        <v>666</v>
      </c>
      <c r="B83" s="355"/>
      <c r="C83" s="180" t="s">
        <v>113</v>
      </c>
      <c r="D83" s="307"/>
      <c r="E83" s="345"/>
      <c r="F83" s="159" t="s">
        <v>199</v>
      </c>
      <c r="G83" s="289"/>
      <c r="H83" s="289"/>
      <c r="I83" s="289"/>
    </row>
    <row r="84" spans="1:9" s="26" customFormat="1">
      <c r="A84" s="355"/>
      <c r="B84" s="355"/>
      <c r="C84" s="180" t="s">
        <v>100</v>
      </c>
      <c r="D84" s="307"/>
      <c r="E84" s="343" t="s">
        <v>190</v>
      </c>
      <c r="F84" s="227" t="s">
        <v>673</v>
      </c>
      <c r="G84" s="289"/>
      <c r="H84" s="289"/>
      <c r="I84" s="289"/>
    </row>
    <row r="85" spans="1:9" s="26" customFormat="1">
      <c r="A85" s="386" t="s">
        <v>669</v>
      </c>
      <c r="B85" s="387"/>
      <c r="C85" s="180" t="s">
        <v>180</v>
      </c>
      <c r="D85" s="307"/>
      <c r="E85" s="344"/>
      <c r="F85" s="159" t="s">
        <v>674</v>
      </c>
      <c r="G85" s="289"/>
      <c r="H85" s="289"/>
      <c r="I85" s="289"/>
    </row>
    <row r="86" spans="1:9" s="26" customFormat="1" ht="16.5" customHeight="1">
      <c r="A86" s="400"/>
      <c r="B86" s="401"/>
      <c r="C86" s="180" t="s">
        <v>181</v>
      </c>
      <c r="D86" s="307"/>
      <c r="E86" s="345"/>
      <c r="F86" s="159" t="s">
        <v>675</v>
      </c>
      <c r="G86" s="289"/>
      <c r="H86" s="289"/>
      <c r="I86" s="289"/>
    </row>
    <row r="87" spans="1:9" s="26" customFormat="1" ht="16.5" customHeight="1">
      <c r="A87" s="400"/>
      <c r="B87" s="401"/>
      <c r="C87" s="180" t="s">
        <v>182</v>
      </c>
      <c r="D87" s="307"/>
      <c r="E87" s="342" t="s">
        <v>690</v>
      </c>
      <c r="F87" s="159" t="s">
        <v>691</v>
      </c>
      <c r="G87" s="289"/>
      <c r="H87" s="289"/>
      <c r="I87" s="289"/>
    </row>
    <row r="88" spans="1:9" s="26" customFormat="1" ht="16.5" customHeight="1">
      <c r="A88" s="400"/>
      <c r="B88" s="401"/>
      <c r="C88" s="227" t="s">
        <v>118</v>
      </c>
      <c r="D88" s="307"/>
      <c r="E88" s="342"/>
      <c r="F88" s="159" t="s">
        <v>777</v>
      </c>
      <c r="G88" s="289"/>
      <c r="H88" s="289"/>
      <c r="I88" s="289"/>
    </row>
    <row r="89" spans="1:9" s="26" customFormat="1">
      <c r="A89" s="388"/>
      <c r="B89" s="389"/>
      <c r="C89" s="227" t="s">
        <v>183</v>
      </c>
      <c r="D89" s="307"/>
      <c r="E89" s="342"/>
      <c r="F89" s="159" t="s">
        <v>693</v>
      </c>
      <c r="G89" s="289"/>
      <c r="H89" s="289"/>
      <c r="I89" s="289"/>
    </row>
    <row r="90" spans="1:9" s="26" customFormat="1">
      <c r="A90" s="386" t="s">
        <v>757</v>
      </c>
      <c r="B90" s="387"/>
      <c r="C90" s="233" t="s">
        <v>758</v>
      </c>
      <c r="D90" s="307"/>
      <c r="E90" s="342"/>
      <c r="F90" s="159"/>
      <c r="G90" s="289"/>
      <c r="H90" s="289"/>
      <c r="I90" s="289"/>
    </row>
    <row r="91" spans="1:9" s="26" customFormat="1" ht="16.5" customHeight="1">
      <c r="A91" s="388"/>
      <c r="B91" s="389"/>
      <c r="C91" s="180" t="s">
        <v>759</v>
      </c>
      <c r="D91" s="307"/>
      <c r="E91" s="289"/>
      <c r="F91" s="289"/>
      <c r="G91" s="289"/>
      <c r="H91" s="289"/>
      <c r="I91" s="289"/>
    </row>
    <row r="92" spans="1:9" s="26" customFormat="1">
      <c r="A92" s="390" t="s">
        <v>692</v>
      </c>
      <c r="B92" s="391"/>
      <c r="C92" s="159" t="s">
        <v>1138</v>
      </c>
      <c r="D92" s="307"/>
      <c r="E92" s="289"/>
      <c r="F92" s="289"/>
      <c r="G92" s="289"/>
      <c r="H92" s="289"/>
      <c r="I92" s="289"/>
    </row>
    <row r="93" spans="1:9" s="26" customFormat="1">
      <c r="A93" s="392"/>
      <c r="B93" s="393"/>
      <c r="C93" s="159" t="s">
        <v>1206</v>
      </c>
      <c r="D93" s="307"/>
      <c r="E93" s="289"/>
      <c r="F93" s="289"/>
      <c r="G93" s="289"/>
      <c r="H93" s="289"/>
      <c r="I93" s="289"/>
    </row>
    <row r="94" spans="1:9" s="26" customFormat="1">
      <c r="A94" s="392"/>
      <c r="B94" s="393"/>
      <c r="C94" s="159" t="s">
        <v>1207</v>
      </c>
      <c r="D94" s="307"/>
      <c r="E94" s="289"/>
      <c r="F94" s="289"/>
      <c r="G94" s="289"/>
      <c r="H94" s="289"/>
      <c r="I94" s="289"/>
    </row>
    <row r="95" spans="1:9" s="26" customFormat="1" ht="16.5" customHeight="1">
      <c r="A95" s="394"/>
      <c r="B95" s="395"/>
      <c r="C95" s="159" t="s">
        <v>693</v>
      </c>
      <c r="D95" s="307"/>
      <c r="E95" s="289"/>
      <c r="F95" s="289"/>
      <c r="G95" s="289"/>
      <c r="H95" s="289"/>
      <c r="I95" s="289"/>
    </row>
    <row r="96" spans="1:9" s="26" customFormat="1">
      <c r="A96" s="289"/>
      <c r="B96" s="289"/>
      <c r="C96" s="289"/>
      <c r="D96" s="234"/>
      <c r="E96" s="289"/>
      <c r="F96" s="289"/>
      <c r="G96" s="289"/>
      <c r="H96" s="289"/>
      <c r="I96" s="289"/>
    </row>
    <row r="97" spans="1:9" s="26" customFormat="1">
      <c r="A97" s="289"/>
      <c r="B97" s="289"/>
      <c r="C97" s="289"/>
      <c r="D97" s="234"/>
      <c r="E97" s="289"/>
      <c r="F97" s="289"/>
      <c r="G97" s="289"/>
      <c r="H97" s="289"/>
      <c r="I97" s="289"/>
    </row>
    <row r="98" spans="1:9" s="26" customFormat="1">
      <c r="A98" s="311"/>
      <c r="B98" s="311"/>
      <c r="C98" s="311"/>
      <c r="D98" s="14"/>
      <c r="E98" s="311"/>
      <c r="F98" s="311"/>
      <c r="G98" s="31"/>
      <c r="H98" s="31"/>
      <c r="I98" s="31"/>
    </row>
    <row r="99" spans="1:9" s="26" customFormat="1">
      <c r="A99" s="311"/>
      <c r="B99" s="311"/>
      <c r="C99" s="311"/>
      <c r="D99" s="14"/>
      <c r="E99" s="311"/>
      <c r="F99" s="311"/>
      <c r="G99" s="31"/>
      <c r="H99" s="31"/>
      <c r="I99" s="31"/>
    </row>
    <row r="100" spans="1:9" s="26" customFormat="1">
      <c r="A100" s="311"/>
      <c r="B100" s="311"/>
      <c r="C100" s="311"/>
      <c r="D100" s="14"/>
      <c r="E100" s="311"/>
      <c r="F100" s="311"/>
      <c r="G100" s="31"/>
      <c r="H100" s="31"/>
      <c r="I100" s="31"/>
    </row>
    <row r="101" spans="1:9" s="26" customFormat="1" ht="18" customHeight="1">
      <c r="A101" s="311"/>
      <c r="B101" s="311"/>
      <c r="C101" s="311"/>
      <c r="D101" s="14"/>
      <c r="E101" s="311"/>
      <c r="F101" s="311"/>
      <c r="G101" s="31"/>
      <c r="H101" s="311"/>
      <c r="I101" s="311"/>
    </row>
    <row r="102" spans="1:9" s="26" customFormat="1" ht="16.5" customHeight="1">
      <c r="A102" s="311"/>
      <c r="B102" s="311"/>
      <c r="C102" s="311"/>
      <c r="D102" s="14"/>
      <c r="E102" s="311"/>
      <c r="F102" s="311"/>
      <c r="G102" s="31"/>
      <c r="H102" s="311"/>
      <c r="I102" s="311"/>
    </row>
    <row r="103" spans="1:9" s="26" customFormat="1" ht="16.5" customHeight="1">
      <c r="A103"/>
      <c r="B103"/>
      <c r="C103"/>
      <c r="D103" s="14"/>
      <c r="E103"/>
      <c r="F103"/>
      <c r="H103"/>
      <c r="I103"/>
    </row>
    <row r="104" spans="1:9" s="26" customFormat="1" ht="16.5" customHeight="1">
      <c r="A104"/>
      <c r="B104"/>
      <c r="C104"/>
      <c r="D104" s="14"/>
      <c r="E104"/>
      <c r="F104"/>
      <c r="H104"/>
      <c r="I104"/>
    </row>
    <row r="105" spans="1:9" ht="16.5" customHeight="1">
      <c r="D105" s="40"/>
    </row>
    <row r="106" spans="1:9">
      <c r="D106" s="41"/>
    </row>
    <row r="107" spans="1:9">
      <c r="D107" s="26"/>
    </row>
    <row r="108" spans="1:9" ht="16.5" customHeight="1">
      <c r="D108" s="26"/>
    </row>
    <row r="109" spans="1:9">
      <c r="D109" s="26"/>
    </row>
    <row r="110" spans="1:9">
      <c r="D110" s="26"/>
    </row>
    <row r="111" spans="1:9">
      <c r="D111" s="26"/>
    </row>
    <row r="112" spans="1:9">
      <c r="D112" s="26"/>
    </row>
    <row r="113" spans="4:4">
      <c r="D113" s="26"/>
    </row>
    <row r="114" spans="4:4">
      <c r="D114" s="26"/>
    </row>
    <row r="1048576" spans="9:9">
      <c r="I1048576" s="264"/>
    </row>
  </sheetData>
  <mergeCells count="41">
    <mergeCell ref="A47:B48"/>
    <mergeCell ref="A92:B95"/>
    <mergeCell ref="A70:B74"/>
    <mergeCell ref="A49:B56"/>
    <mergeCell ref="A60:B69"/>
    <mergeCell ref="A57:B59"/>
    <mergeCell ref="A83:B84"/>
    <mergeCell ref="A85:B89"/>
    <mergeCell ref="A80:B82"/>
    <mergeCell ref="A75:B79"/>
    <mergeCell ref="A90:B91"/>
    <mergeCell ref="A1:E1"/>
    <mergeCell ref="A3:B3"/>
    <mergeCell ref="E4:E8"/>
    <mergeCell ref="E9:E24"/>
    <mergeCell ref="A22:B23"/>
    <mergeCell ref="A24:B28"/>
    <mergeCell ref="A7:B10"/>
    <mergeCell ref="A4:B6"/>
    <mergeCell ref="A11:B13"/>
    <mergeCell ref="A19:B21"/>
    <mergeCell ref="E28:E36"/>
    <mergeCell ref="E25:E27"/>
    <mergeCell ref="A29:B46"/>
    <mergeCell ref="A14:B18"/>
    <mergeCell ref="H4:H5"/>
    <mergeCell ref="H9:H11"/>
    <mergeCell ref="E48:E54"/>
    <mergeCell ref="E43:E47"/>
    <mergeCell ref="E87:E90"/>
    <mergeCell ref="E84:E86"/>
    <mergeCell ref="E81:E83"/>
    <mergeCell ref="E77:E80"/>
    <mergeCell ref="E68:E76"/>
    <mergeCell ref="H6:H8"/>
    <mergeCell ref="H12:H15"/>
    <mergeCell ref="H16:H26"/>
    <mergeCell ref="E37:E42"/>
    <mergeCell ref="E66:E67"/>
    <mergeCell ref="E60:E65"/>
    <mergeCell ref="E55:E5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theme="8" tint="0.39997558519241921"/>
    <pageSetUpPr fitToPage="1"/>
  </sheetPr>
  <dimension ref="A1:XFD496"/>
  <sheetViews>
    <sheetView view="pageBreakPreview" zoomScale="130" zoomScaleNormal="145" zoomScaleSheetLayoutView="130" workbookViewId="0">
      <selection sqref="A1:F1"/>
    </sheetView>
  </sheetViews>
  <sheetFormatPr defaultColWidth="9" defaultRowHeight="16.5" customHeight="1"/>
  <cols>
    <col min="1" max="1" width="5.625" style="67" customWidth="1"/>
    <col min="2" max="2" width="11.25" style="67" bestFit="1" customWidth="1"/>
    <col min="3" max="3" width="25.625" style="67" customWidth="1"/>
    <col min="4" max="4" width="7.125" style="67" customWidth="1"/>
    <col min="5" max="5" width="15.625" style="67" customWidth="1"/>
    <col min="6" max="6" width="52.375" style="67" customWidth="1"/>
    <col min="7" max="7" width="3.25" style="67" customWidth="1"/>
    <col min="8" max="8" width="9.375" style="67" customWidth="1"/>
    <col min="9" max="10" width="9" style="67"/>
    <col min="11" max="11" width="9" style="67" customWidth="1"/>
    <col min="12" max="16384" width="9" style="67"/>
  </cols>
  <sheetData>
    <row r="1" spans="1:12" ht="24.95" customHeight="1">
      <c r="A1" s="406" t="s">
        <v>450</v>
      </c>
      <c r="B1" s="406"/>
      <c r="C1" s="406"/>
      <c r="D1" s="406"/>
      <c r="E1" s="406"/>
      <c r="F1" s="406"/>
      <c r="G1" s="311"/>
      <c r="H1" s="311"/>
      <c r="I1" s="311"/>
      <c r="J1" s="311"/>
      <c r="K1" s="311"/>
      <c r="L1" s="311"/>
    </row>
    <row r="2" spans="1:12" ht="16.5" customHeight="1">
      <c r="A2" s="407" t="s">
        <v>843</v>
      </c>
      <c r="B2" s="407"/>
      <c r="C2" s="407"/>
      <c r="D2" s="407"/>
      <c r="E2" s="407"/>
      <c r="F2" s="407"/>
      <c r="G2" s="311"/>
      <c r="H2" s="311"/>
      <c r="I2" s="311"/>
      <c r="J2" s="311"/>
      <c r="K2" s="311"/>
      <c r="L2" s="311"/>
    </row>
    <row r="3" spans="1:12" ht="16.5" customHeight="1">
      <c r="A3" s="405" t="s">
        <v>451</v>
      </c>
      <c r="B3" s="405"/>
      <c r="C3" s="405"/>
      <c r="D3" s="405"/>
      <c r="E3" s="405"/>
      <c r="F3" s="405"/>
      <c r="G3" s="311"/>
      <c r="H3" s="311"/>
      <c r="I3" s="311"/>
      <c r="J3" s="311"/>
      <c r="K3" s="311"/>
      <c r="L3" s="311"/>
    </row>
    <row r="4" spans="1:12" s="185" customFormat="1" ht="16.5" customHeight="1">
      <c r="A4" s="405" t="s">
        <v>1157</v>
      </c>
      <c r="B4" s="405"/>
      <c r="C4" s="405"/>
      <c r="D4" s="405"/>
      <c r="E4" s="405"/>
      <c r="F4" s="405"/>
      <c r="G4" s="289"/>
      <c r="H4" s="289"/>
      <c r="I4" s="289"/>
      <c r="J4" s="289"/>
      <c r="K4" s="289"/>
      <c r="L4" s="289"/>
    </row>
    <row r="5" spans="1:12" s="26" customFormat="1" ht="16.5" customHeight="1">
      <c r="A5" s="402" t="s">
        <v>1158</v>
      </c>
      <c r="B5" s="402"/>
      <c r="C5" s="402"/>
      <c r="D5" s="402"/>
      <c r="E5" s="402"/>
      <c r="F5" s="402"/>
      <c r="G5" s="289"/>
      <c r="H5" s="289"/>
      <c r="I5" s="289"/>
      <c r="J5" s="289"/>
      <c r="K5" s="289"/>
      <c r="L5" s="289"/>
    </row>
    <row r="6" spans="1:12" s="26" customFormat="1" ht="16.5" customHeight="1">
      <c r="A6" s="402" t="s">
        <v>458</v>
      </c>
      <c r="B6" s="402"/>
      <c r="C6" s="402"/>
      <c r="D6" s="402"/>
      <c r="E6" s="402"/>
      <c r="F6" s="402"/>
      <c r="G6" s="289"/>
      <c r="H6" s="289"/>
      <c r="I6" s="289"/>
      <c r="J6" s="289"/>
      <c r="K6" s="289"/>
      <c r="L6" s="289"/>
    </row>
    <row r="7" spans="1:12" s="26" customFormat="1" ht="16.5" customHeight="1">
      <c r="A7" s="402" t="s">
        <v>716</v>
      </c>
      <c r="B7" s="402"/>
      <c r="C7" s="402"/>
      <c r="D7" s="402"/>
      <c r="E7" s="402"/>
      <c r="F7" s="402"/>
      <c r="G7" s="289"/>
      <c r="H7" s="289"/>
      <c r="I7" s="289"/>
      <c r="J7" s="289"/>
      <c r="K7" s="289"/>
      <c r="L7" s="289"/>
    </row>
    <row r="8" spans="1:12" s="26" customFormat="1" ht="16.5" customHeight="1">
      <c r="A8" s="402" t="s">
        <v>459</v>
      </c>
      <c r="B8" s="402"/>
      <c r="C8" s="402"/>
      <c r="D8" s="402"/>
      <c r="E8" s="402"/>
      <c r="F8" s="402"/>
      <c r="G8" s="289"/>
      <c r="H8" s="289"/>
      <c r="I8" s="289"/>
      <c r="J8" s="289"/>
      <c r="K8" s="289"/>
      <c r="L8" s="289"/>
    </row>
    <row r="9" spans="1:12" s="26" customFormat="1" ht="16.5" customHeight="1">
      <c r="A9" s="402" t="s">
        <v>875</v>
      </c>
      <c r="B9" s="402"/>
      <c r="C9" s="402"/>
      <c r="D9" s="402"/>
      <c r="E9" s="402"/>
      <c r="F9" s="402"/>
      <c r="G9" s="289"/>
      <c r="H9" s="289"/>
      <c r="I9" s="289"/>
      <c r="J9" s="289"/>
      <c r="K9" s="289"/>
      <c r="L9" s="289"/>
    </row>
    <row r="10" spans="1:12" s="26" customFormat="1" ht="16.5" customHeight="1">
      <c r="A10" s="405" t="s">
        <v>1160</v>
      </c>
      <c r="B10" s="405"/>
      <c r="C10" s="405"/>
      <c r="D10" s="405"/>
      <c r="E10" s="405"/>
      <c r="F10" s="405"/>
      <c r="G10" s="289"/>
      <c r="H10" s="289"/>
      <c r="I10" s="289"/>
      <c r="J10" s="289"/>
      <c r="K10" s="289"/>
      <c r="L10" s="289"/>
    </row>
    <row r="11" spans="1:12" s="26" customFormat="1" ht="16.5" customHeight="1">
      <c r="A11" s="405" t="s">
        <v>876</v>
      </c>
      <c r="B11" s="405"/>
      <c r="C11" s="405"/>
      <c r="D11" s="405"/>
      <c r="E11" s="405"/>
      <c r="F11" s="405"/>
      <c r="G11" s="289"/>
      <c r="H11" s="289"/>
      <c r="I11" s="289"/>
      <c r="J11" s="289"/>
      <c r="K11" s="289"/>
      <c r="L11" s="289"/>
    </row>
    <row r="12" spans="1:12" s="26" customFormat="1" ht="16.5" customHeight="1">
      <c r="A12" s="402" t="s">
        <v>877</v>
      </c>
      <c r="B12" s="402"/>
      <c r="C12" s="402"/>
      <c r="D12" s="402"/>
      <c r="E12" s="402"/>
      <c r="F12" s="402"/>
      <c r="G12" s="289"/>
      <c r="H12" s="289"/>
      <c r="I12" s="289"/>
      <c r="J12" s="289"/>
      <c r="K12" s="289"/>
      <c r="L12" s="289"/>
    </row>
    <row r="13" spans="1:12" s="26" customFormat="1" ht="16.5" customHeight="1">
      <c r="A13" s="402" t="s">
        <v>878</v>
      </c>
      <c r="B13" s="402"/>
      <c r="C13" s="402"/>
      <c r="D13" s="402"/>
      <c r="E13" s="402"/>
      <c r="F13" s="402"/>
      <c r="G13" s="289"/>
      <c r="H13" s="289"/>
      <c r="I13" s="289"/>
      <c r="J13" s="289"/>
      <c r="K13" s="289"/>
      <c r="L13" s="289"/>
    </row>
    <row r="14" spans="1:12" s="26" customFormat="1" ht="16.5" customHeight="1">
      <c r="A14" s="402" t="s">
        <v>1190</v>
      </c>
      <c r="B14" s="402"/>
      <c r="C14" s="402"/>
      <c r="D14" s="402"/>
      <c r="E14" s="402"/>
      <c r="F14" s="402"/>
      <c r="G14" s="289"/>
      <c r="H14" s="289"/>
      <c r="I14" s="289"/>
      <c r="J14" s="289"/>
      <c r="K14" s="289"/>
      <c r="L14" s="289"/>
    </row>
    <row r="15" spans="1:12" s="26" customFormat="1" ht="16.5" customHeight="1">
      <c r="A15" s="403" t="s">
        <v>1112</v>
      </c>
      <c r="B15" s="404"/>
      <c r="C15" s="404"/>
      <c r="D15" s="404"/>
      <c r="E15" s="404"/>
      <c r="F15" s="404"/>
      <c r="G15" s="289"/>
      <c r="H15" s="289"/>
      <c r="I15" s="289"/>
      <c r="J15" s="289"/>
      <c r="K15" s="289"/>
      <c r="L15" s="289"/>
    </row>
    <row r="16" spans="1:12" ht="16.5" customHeight="1">
      <c r="A16" s="402" t="s">
        <v>452</v>
      </c>
      <c r="B16" s="402"/>
      <c r="C16" s="402"/>
      <c r="D16" s="402"/>
      <c r="E16" s="402"/>
      <c r="F16" s="402"/>
      <c r="G16" s="311"/>
      <c r="H16" s="311"/>
      <c r="I16" s="311"/>
      <c r="J16" s="311"/>
      <c r="K16" s="311"/>
      <c r="L16" s="311"/>
    </row>
    <row r="17" spans="1:12" ht="16.5" customHeight="1">
      <c r="A17" s="402" t="s">
        <v>879</v>
      </c>
      <c r="B17" s="402"/>
      <c r="C17" s="402"/>
      <c r="D17" s="402"/>
      <c r="E17" s="402"/>
      <c r="F17" s="402"/>
      <c r="G17" s="311"/>
      <c r="H17" s="311"/>
      <c r="I17" s="311"/>
      <c r="J17" s="311"/>
      <c r="K17" s="311"/>
      <c r="L17" s="311"/>
    </row>
    <row r="18" spans="1:12" ht="16.5" customHeight="1">
      <c r="A18" s="402" t="s">
        <v>453</v>
      </c>
      <c r="B18" s="402"/>
      <c r="C18" s="402"/>
      <c r="D18" s="402"/>
      <c r="E18" s="402"/>
      <c r="F18" s="402"/>
      <c r="G18" s="311"/>
      <c r="H18" s="311"/>
      <c r="I18" s="311"/>
      <c r="J18" s="311"/>
      <c r="K18" s="311"/>
      <c r="L18" s="311"/>
    </row>
    <row r="19" spans="1:12" ht="16.5" customHeight="1">
      <c r="A19" s="402" t="s">
        <v>874</v>
      </c>
      <c r="B19" s="402"/>
      <c r="C19" s="402"/>
      <c r="D19" s="402"/>
      <c r="E19" s="402"/>
      <c r="F19" s="402"/>
      <c r="G19" s="311"/>
      <c r="H19" s="311"/>
      <c r="I19" s="311"/>
      <c r="J19" s="311"/>
      <c r="K19" s="311"/>
      <c r="L19" s="311"/>
    </row>
    <row r="20" spans="1:12" ht="16.5" customHeight="1">
      <c r="A20" s="402" t="s">
        <v>454</v>
      </c>
      <c r="B20" s="402"/>
      <c r="C20" s="402"/>
      <c r="D20" s="402"/>
      <c r="E20" s="402"/>
      <c r="F20" s="402"/>
      <c r="G20" s="311"/>
      <c r="H20" s="311"/>
      <c r="I20" s="311"/>
      <c r="J20" s="311"/>
      <c r="K20" s="311"/>
      <c r="L20" s="311"/>
    </row>
    <row r="21" spans="1:12" ht="16.5" customHeight="1">
      <c r="A21" s="402" t="s">
        <v>455</v>
      </c>
      <c r="B21" s="402"/>
      <c r="C21" s="402"/>
      <c r="D21" s="402"/>
      <c r="E21" s="402"/>
      <c r="F21" s="402"/>
      <c r="G21" s="311"/>
      <c r="H21" s="311"/>
      <c r="I21" s="311"/>
      <c r="J21" s="311"/>
      <c r="K21" s="311"/>
      <c r="L21" s="311"/>
    </row>
    <row r="22" spans="1:12" ht="16.5" customHeight="1">
      <c r="A22" s="402" t="s">
        <v>780</v>
      </c>
      <c r="B22" s="402"/>
      <c r="C22" s="402"/>
      <c r="D22" s="402"/>
      <c r="E22" s="402"/>
      <c r="F22" s="402"/>
      <c r="G22" s="311"/>
      <c r="H22" s="311"/>
      <c r="I22" s="311"/>
      <c r="J22" s="311"/>
      <c r="K22" s="311"/>
      <c r="L22" s="311"/>
    </row>
    <row r="23" spans="1:12" ht="16.5" customHeight="1">
      <c r="A23" s="312"/>
      <c r="B23" s="303"/>
      <c r="C23" s="303"/>
      <c r="D23" s="303"/>
      <c r="E23" s="303"/>
      <c r="F23" s="303"/>
      <c r="G23" s="311"/>
      <c r="H23" s="311"/>
      <c r="I23" s="311"/>
      <c r="J23" s="311"/>
      <c r="K23" s="311"/>
      <c r="L23" s="311"/>
    </row>
    <row r="24" spans="1:12" ht="16.5" customHeight="1">
      <c r="A24" s="419" t="s">
        <v>456</v>
      </c>
      <c r="B24" s="419"/>
      <c r="C24" s="419"/>
      <c r="D24" s="419"/>
      <c r="E24" s="419"/>
      <c r="F24" s="419"/>
      <c r="G24" s="311"/>
      <c r="H24" s="311"/>
      <c r="I24" s="311"/>
      <c r="J24" s="311"/>
      <c r="K24" s="311"/>
      <c r="L24" s="311"/>
    </row>
    <row r="25" spans="1:12" ht="16.5" customHeight="1">
      <c r="A25" s="402" t="s">
        <v>880</v>
      </c>
      <c r="B25" s="402"/>
      <c r="C25" s="402"/>
      <c r="D25" s="402"/>
      <c r="E25" s="402"/>
      <c r="F25" s="402"/>
      <c r="G25" s="311"/>
      <c r="H25" s="311"/>
      <c r="I25" s="311"/>
      <c r="J25" s="311"/>
      <c r="K25" s="311"/>
      <c r="L25" s="311"/>
    </row>
    <row r="26" spans="1:12" ht="16.5" customHeight="1">
      <c r="A26" s="402" t="s">
        <v>881</v>
      </c>
      <c r="B26" s="402"/>
      <c r="C26" s="402"/>
      <c r="D26" s="402"/>
      <c r="E26" s="402"/>
      <c r="F26" s="402"/>
      <c r="G26" s="311"/>
      <c r="H26" s="311"/>
      <c r="I26" s="311"/>
      <c r="J26" s="311"/>
      <c r="K26" s="311"/>
      <c r="L26" s="311"/>
    </row>
    <row r="27" spans="1:12" ht="16.5" customHeight="1">
      <c r="A27" s="402" t="s">
        <v>882</v>
      </c>
      <c r="B27" s="402"/>
      <c r="C27" s="402"/>
      <c r="D27" s="402"/>
      <c r="E27" s="402"/>
      <c r="F27" s="402"/>
      <c r="G27" s="311"/>
      <c r="H27" s="311"/>
      <c r="I27" s="311"/>
      <c r="J27" s="311"/>
      <c r="K27" s="311"/>
      <c r="L27" s="311"/>
    </row>
    <row r="28" spans="1:12" ht="16.5" customHeight="1">
      <c r="A28" s="402" t="s">
        <v>883</v>
      </c>
      <c r="B28" s="402"/>
      <c r="C28" s="402"/>
      <c r="D28" s="402"/>
      <c r="E28" s="402"/>
      <c r="F28" s="402"/>
      <c r="G28" s="311"/>
      <c r="H28" s="311"/>
      <c r="I28" s="311"/>
      <c r="J28" s="311"/>
      <c r="K28" s="311"/>
      <c r="L28" s="311"/>
    </row>
    <row r="29" spans="1:12" ht="16.5" customHeight="1">
      <c r="A29" s="402" t="s">
        <v>884</v>
      </c>
      <c r="B29" s="402"/>
      <c r="C29" s="402"/>
      <c r="D29" s="402"/>
      <c r="E29" s="402"/>
      <c r="F29" s="402"/>
      <c r="G29" s="311"/>
      <c r="H29" s="311"/>
      <c r="I29" s="311"/>
      <c r="J29" s="311"/>
      <c r="K29" s="311"/>
      <c r="L29" s="311"/>
    </row>
    <row r="30" spans="1:12" ht="16.5" customHeight="1">
      <c r="A30" s="402" t="s">
        <v>885</v>
      </c>
      <c r="B30" s="402"/>
      <c r="C30" s="402"/>
      <c r="D30" s="402"/>
      <c r="E30" s="402"/>
      <c r="F30" s="402"/>
      <c r="G30" s="311"/>
      <c r="H30" s="311"/>
      <c r="I30" s="311"/>
      <c r="J30" s="311"/>
      <c r="K30" s="311"/>
      <c r="L30" s="311"/>
    </row>
    <row r="31" spans="1:12" ht="16.5" customHeight="1">
      <c r="A31" s="402" t="s">
        <v>886</v>
      </c>
      <c r="B31" s="402"/>
      <c r="C31" s="402"/>
      <c r="D31" s="402"/>
      <c r="E31" s="402"/>
      <c r="F31" s="402"/>
      <c r="G31" s="311"/>
      <c r="H31" s="311"/>
      <c r="I31" s="311"/>
      <c r="J31" s="311"/>
      <c r="K31" s="311"/>
      <c r="L31" s="311"/>
    </row>
    <row r="32" spans="1:12" ht="16.5" customHeight="1">
      <c r="A32" s="402" t="s">
        <v>887</v>
      </c>
      <c r="B32" s="402"/>
      <c r="C32" s="402"/>
      <c r="D32" s="402"/>
      <c r="E32" s="402"/>
      <c r="F32" s="402"/>
      <c r="G32" s="311"/>
      <c r="H32" s="235"/>
      <c r="I32" s="311"/>
      <c r="J32" s="311"/>
      <c r="K32" s="311"/>
      <c r="L32" s="311"/>
    </row>
    <row r="33" spans="1:12" ht="16.5" customHeight="1">
      <c r="A33" s="408" t="s">
        <v>888</v>
      </c>
      <c r="B33" s="408"/>
      <c r="C33" s="408"/>
      <c r="D33" s="408"/>
      <c r="E33" s="408"/>
      <c r="F33" s="408"/>
      <c r="G33" s="311"/>
      <c r="H33" s="235"/>
      <c r="I33" s="311"/>
      <c r="J33" s="311"/>
      <c r="K33" s="311"/>
      <c r="L33" s="311"/>
    </row>
    <row r="34" spans="1:12" ht="16.5" customHeight="1">
      <c r="A34" s="408" t="s">
        <v>1191</v>
      </c>
      <c r="B34" s="408"/>
      <c r="C34" s="408"/>
      <c r="D34" s="408"/>
      <c r="E34" s="408"/>
      <c r="F34" s="408"/>
      <c r="G34" s="311"/>
      <c r="H34" s="235"/>
      <c r="I34" s="311"/>
      <c r="J34" s="311"/>
      <c r="K34" s="311"/>
      <c r="L34" s="311"/>
    </row>
    <row r="35" spans="1:12" ht="24.95" customHeight="1">
      <c r="A35" s="303"/>
      <c r="B35" s="303"/>
      <c r="C35" s="303"/>
      <c r="D35" s="303"/>
      <c r="E35" s="303"/>
      <c r="F35" s="303"/>
      <c r="G35" s="311"/>
      <c r="H35" s="235"/>
      <c r="I35" s="311"/>
      <c r="J35" s="311"/>
      <c r="K35" s="311"/>
      <c r="L35" s="311"/>
    </row>
    <row r="36" spans="1:12" ht="16.5" customHeight="1">
      <c r="A36" s="313" t="s">
        <v>457</v>
      </c>
      <c r="B36" s="313"/>
      <c r="C36" s="314"/>
      <c r="D36" s="314"/>
      <c r="E36" s="314"/>
      <c r="F36" s="314"/>
      <c r="G36" s="311"/>
      <c r="H36" s="311"/>
      <c r="I36" s="311"/>
      <c r="J36" s="311"/>
      <c r="K36" s="311"/>
      <c r="L36" s="311"/>
    </row>
    <row r="37" spans="1:12" ht="16.5" customHeight="1">
      <c r="A37" s="315"/>
      <c r="B37" s="315"/>
      <c r="C37" s="315"/>
      <c r="D37" s="315"/>
      <c r="E37" s="315"/>
      <c r="F37" s="315"/>
      <c r="G37" s="311"/>
      <c r="H37" s="311"/>
      <c r="I37" s="311"/>
      <c r="J37" s="311"/>
      <c r="K37" s="311"/>
      <c r="L37" s="311"/>
    </row>
    <row r="38" spans="1:12" ht="16.5" customHeight="1">
      <c r="A38" s="409" t="s">
        <v>130</v>
      </c>
      <c r="B38" s="410"/>
      <c r="C38" s="411">
        <v>45657</v>
      </c>
      <c r="D38" s="412"/>
      <c r="E38" s="412"/>
      <c r="F38" s="413"/>
      <c r="G38" s="311"/>
      <c r="H38" s="311"/>
      <c r="I38" s="311"/>
      <c r="J38" s="311"/>
      <c r="K38" s="311"/>
      <c r="L38" s="311"/>
    </row>
    <row r="39" spans="1:12" ht="16.5" customHeight="1">
      <c r="A39" s="414" t="s">
        <v>16</v>
      </c>
      <c r="B39" s="415"/>
      <c r="C39" s="416" t="s">
        <v>460</v>
      </c>
      <c r="D39" s="417"/>
      <c r="E39" s="417"/>
      <c r="F39" s="418"/>
      <c r="G39" s="311"/>
      <c r="H39" s="311"/>
      <c r="I39" s="311"/>
      <c r="J39" s="311"/>
      <c r="K39" s="311"/>
      <c r="L39" s="311"/>
    </row>
    <row r="40" spans="1:12" ht="16.5" customHeight="1">
      <c r="A40" s="442" t="s">
        <v>461</v>
      </c>
      <c r="B40" s="442"/>
      <c r="C40" s="443" t="s">
        <v>462</v>
      </c>
      <c r="D40" s="443"/>
      <c r="E40" s="443"/>
      <c r="F40" s="443"/>
      <c r="G40" s="311"/>
      <c r="H40" s="311"/>
      <c r="I40" s="311"/>
      <c r="J40" s="311"/>
      <c r="K40" s="311"/>
      <c r="L40" s="311"/>
    </row>
    <row r="41" spans="1:12" ht="16.5" customHeight="1">
      <c r="A41" s="347"/>
      <c r="B41" s="347"/>
      <c r="C41" s="444" t="s">
        <v>463</v>
      </c>
      <c r="D41" s="444"/>
      <c r="E41" s="444"/>
      <c r="F41" s="444"/>
      <c r="G41" s="311"/>
      <c r="H41" s="311"/>
      <c r="I41" s="311"/>
      <c r="J41" s="311"/>
      <c r="K41" s="311"/>
      <c r="L41" s="311"/>
    </row>
    <row r="42" spans="1:12" ht="16.5" customHeight="1">
      <c r="A42" s="347"/>
      <c r="B42" s="347"/>
      <c r="C42" s="444" t="s">
        <v>131</v>
      </c>
      <c r="D42" s="444"/>
      <c r="E42" s="444"/>
      <c r="F42" s="444"/>
      <c r="G42" s="311"/>
      <c r="H42" s="311"/>
      <c r="I42" s="311"/>
      <c r="J42" s="311"/>
      <c r="K42" s="311"/>
      <c r="L42" s="311"/>
    </row>
    <row r="43" spans="1:12" ht="19.5" customHeight="1">
      <c r="A43" s="426" t="s">
        <v>834</v>
      </c>
      <c r="B43" s="427"/>
      <c r="C43" s="445" t="s">
        <v>889</v>
      </c>
      <c r="D43" s="446"/>
      <c r="E43" s="446"/>
      <c r="F43" s="447"/>
      <c r="G43" s="311"/>
      <c r="H43" s="311"/>
      <c r="I43" s="311"/>
      <c r="J43" s="311"/>
      <c r="K43" s="311"/>
      <c r="L43" s="311"/>
    </row>
    <row r="44" spans="1:12" ht="24" customHeight="1">
      <c r="A44" s="400"/>
      <c r="B44" s="401"/>
      <c r="C44" s="448" t="s">
        <v>890</v>
      </c>
      <c r="D44" s="449"/>
      <c r="E44" s="449"/>
      <c r="F44" s="450"/>
      <c r="G44" s="311"/>
      <c r="H44" s="311"/>
      <c r="I44" s="311"/>
      <c r="J44" s="311"/>
      <c r="K44" s="311"/>
      <c r="L44" s="311"/>
    </row>
    <row r="45" spans="1:12" ht="27" customHeight="1">
      <c r="A45" s="400"/>
      <c r="B45" s="401"/>
      <c r="C45" s="448" t="s">
        <v>817</v>
      </c>
      <c r="D45" s="449"/>
      <c r="E45" s="449"/>
      <c r="F45" s="450"/>
      <c r="G45" s="311"/>
      <c r="H45" s="311"/>
      <c r="I45" s="311"/>
      <c r="J45" s="311"/>
      <c r="K45" s="311"/>
      <c r="L45" s="311"/>
    </row>
    <row r="46" spans="1:12" ht="20.45" customHeight="1">
      <c r="A46" s="400"/>
      <c r="B46" s="401"/>
      <c r="C46" s="451" t="s">
        <v>464</v>
      </c>
      <c r="D46" s="452"/>
      <c r="E46" s="452"/>
      <c r="F46" s="453"/>
      <c r="G46" s="311"/>
      <c r="H46" s="311"/>
      <c r="I46" s="311"/>
      <c r="J46" s="311"/>
      <c r="K46" s="311"/>
      <c r="L46" s="311"/>
    </row>
    <row r="47" spans="1:12" ht="36.6" customHeight="1">
      <c r="A47" s="400"/>
      <c r="B47" s="401"/>
      <c r="C47" s="451" t="s">
        <v>891</v>
      </c>
      <c r="D47" s="452"/>
      <c r="E47" s="452"/>
      <c r="F47" s="453"/>
      <c r="G47" s="311"/>
      <c r="H47" s="311"/>
      <c r="I47" s="311"/>
      <c r="J47" s="311"/>
      <c r="K47" s="311"/>
      <c r="L47" s="311"/>
    </row>
    <row r="48" spans="1:12" ht="16.5" customHeight="1">
      <c r="A48" s="426" t="s">
        <v>465</v>
      </c>
      <c r="B48" s="427"/>
      <c r="C48" s="430" t="s">
        <v>892</v>
      </c>
      <c r="D48" s="431"/>
      <c r="E48" s="431"/>
      <c r="F48" s="432"/>
      <c r="G48" s="311"/>
      <c r="H48" s="311"/>
      <c r="I48" s="311"/>
      <c r="J48" s="311"/>
      <c r="K48" s="311"/>
      <c r="L48" s="311"/>
    </row>
    <row r="49" spans="1:12" ht="16.5" customHeight="1">
      <c r="A49" s="400"/>
      <c r="B49" s="401"/>
      <c r="C49" s="420" t="s">
        <v>466</v>
      </c>
      <c r="D49" s="421"/>
      <c r="E49" s="421"/>
      <c r="F49" s="422"/>
      <c r="G49" s="311"/>
      <c r="H49" s="311"/>
      <c r="I49" s="311"/>
      <c r="J49" s="311"/>
      <c r="K49" s="311"/>
      <c r="L49" s="311"/>
    </row>
    <row r="50" spans="1:12" ht="16.5" customHeight="1">
      <c r="A50" s="400"/>
      <c r="B50" s="401"/>
      <c r="C50" s="433" t="s">
        <v>467</v>
      </c>
      <c r="D50" s="434"/>
      <c r="E50" s="434"/>
      <c r="F50" s="435"/>
      <c r="G50" s="311"/>
      <c r="H50" s="311"/>
      <c r="I50" s="311"/>
      <c r="J50" s="311"/>
      <c r="K50" s="311"/>
      <c r="L50" s="311"/>
    </row>
    <row r="51" spans="1:12" ht="24" customHeight="1">
      <c r="A51" s="400"/>
      <c r="B51" s="401"/>
      <c r="C51" s="420" t="s">
        <v>963</v>
      </c>
      <c r="D51" s="421"/>
      <c r="E51" s="421"/>
      <c r="F51" s="422"/>
      <c r="G51" s="311"/>
      <c r="H51" s="311"/>
      <c r="I51" s="311"/>
      <c r="J51" s="311"/>
      <c r="K51" s="311"/>
      <c r="L51" s="311"/>
    </row>
    <row r="52" spans="1:12" ht="38.450000000000003" customHeight="1">
      <c r="A52" s="400"/>
      <c r="B52" s="401"/>
      <c r="C52" s="436" t="s">
        <v>964</v>
      </c>
      <c r="D52" s="437"/>
      <c r="E52" s="437"/>
      <c r="F52" s="438"/>
      <c r="G52" s="311"/>
      <c r="H52" s="311"/>
      <c r="I52" s="311"/>
      <c r="J52" s="311"/>
      <c r="K52" s="311"/>
      <c r="L52" s="311"/>
    </row>
    <row r="53" spans="1:12" ht="32.450000000000003" customHeight="1">
      <c r="A53" s="400"/>
      <c r="B53" s="401"/>
      <c r="C53" s="420" t="s">
        <v>965</v>
      </c>
      <c r="D53" s="421"/>
      <c r="E53" s="421"/>
      <c r="F53" s="422"/>
      <c r="G53" s="311"/>
      <c r="H53" s="311"/>
      <c r="I53" s="311"/>
      <c r="J53" s="311"/>
      <c r="K53" s="311"/>
      <c r="L53" s="311"/>
    </row>
    <row r="54" spans="1:12" ht="29.45" customHeight="1">
      <c r="A54" s="400"/>
      <c r="B54" s="401"/>
      <c r="C54" s="423" t="s">
        <v>914</v>
      </c>
      <c r="D54" s="424"/>
      <c r="E54" s="424"/>
      <c r="F54" s="425"/>
      <c r="G54" s="311"/>
      <c r="H54" s="311"/>
      <c r="I54" s="311"/>
      <c r="J54" s="311"/>
      <c r="K54" s="311"/>
      <c r="L54" s="311"/>
    </row>
    <row r="55" spans="1:12" ht="16.5" customHeight="1">
      <c r="A55" s="400"/>
      <c r="B55" s="401"/>
      <c r="C55" s="439" t="s">
        <v>468</v>
      </c>
      <c r="D55" s="440"/>
      <c r="E55" s="440"/>
      <c r="F55" s="441"/>
      <c r="G55" s="311"/>
      <c r="H55" s="311"/>
      <c r="I55" s="311"/>
      <c r="J55" s="311"/>
      <c r="K55" s="311"/>
      <c r="L55" s="311"/>
    </row>
    <row r="56" spans="1:12" ht="16.5" customHeight="1">
      <c r="A56" s="400"/>
      <c r="B56" s="401"/>
      <c r="C56" s="423" t="s">
        <v>915</v>
      </c>
      <c r="D56" s="424"/>
      <c r="E56" s="424"/>
      <c r="F56" s="425"/>
      <c r="G56" s="311"/>
      <c r="H56" s="311"/>
      <c r="I56" s="311"/>
      <c r="J56" s="311"/>
      <c r="K56" s="311"/>
      <c r="L56" s="311"/>
    </row>
    <row r="57" spans="1:12" ht="16.5" customHeight="1">
      <c r="A57" s="400"/>
      <c r="B57" s="401"/>
      <c r="C57" s="420" t="s">
        <v>966</v>
      </c>
      <c r="D57" s="421"/>
      <c r="E57" s="421"/>
      <c r="F57" s="422"/>
      <c r="G57" s="311"/>
      <c r="H57" s="311"/>
      <c r="I57" s="311"/>
      <c r="J57" s="311"/>
      <c r="K57" s="311"/>
      <c r="L57" s="311"/>
    </row>
    <row r="58" spans="1:12" ht="16.5" customHeight="1">
      <c r="A58" s="400"/>
      <c r="B58" s="401"/>
      <c r="C58" s="420" t="s">
        <v>967</v>
      </c>
      <c r="D58" s="421"/>
      <c r="E58" s="421"/>
      <c r="F58" s="422"/>
      <c r="G58" s="311"/>
      <c r="H58" s="311"/>
      <c r="I58" s="311"/>
      <c r="J58" s="311"/>
      <c r="K58" s="311"/>
      <c r="L58" s="311"/>
    </row>
    <row r="59" spans="1:12" ht="16.5" customHeight="1">
      <c r="A59" s="400"/>
      <c r="B59" s="401"/>
      <c r="C59" s="420" t="s">
        <v>968</v>
      </c>
      <c r="D59" s="421"/>
      <c r="E59" s="421"/>
      <c r="F59" s="422"/>
      <c r="G59" s="311"/>
      <c r="H59" s="311"/>
      <c r="I59" s="311"/>
      <c r="J59" s="311"/>
      <c r="K59" s="311"/>
      <c r="L59" s="311"/>
    </row>
    <row r="60" spans="1:12" ht="16.5" customHeight="1">
      <c r="A60" s="400"/>
      <c r="B60" s="401"/>
      <c r="C60" s="423" t="s">
        <v>916</v>
      </c>
      <c r="D60" s="424"/>
      <c r="E60" s="424"/>
      <c r="F60" s="425"/>
      <c r="G60" s="311"/>
      <c r="H60" s="311"/>
      <c r="I60" s="311"/>
      <c r="J60" s="311"/>
      <c r="K60" s="311"/>
      <c r="L60" s="311"/>
    </row>
    <row r="61" spans="1:12" ht="16.5" customHeight="1">
      <c r="A61" s="400"/>
      <c r="B61" s="401"/>
      <c r="C61" s="420" t="s">
        <v>969</v>
      </c>
      <c r="D61" s="421"/>
      <c r="E61" s="421"/>
      <c r="F61" s="422"/>
      <c r="G61" s="311"/>
      <c r="H61" s="311"/>
      <c r="I61" s="311"/>
      <c r="J61" s="311"/>
      <c r="K61" s="311"/>
      <c r="L61" s="311"/>
    </row>
    <row r="62" spans="1:12" ht="20.45" customHeight="1">
      <c r="A62" s="400"/>
      <c r="B62" s="401"/>
      <c r="C62" s="420" t="s">
        <v>970</v>
      </c>
      <c r="D62" s="421"/>
      <c r="E62" s="421"/>
      <c r="F62" s="422"/>
      <c r="G62" s="311"/>
      <c r="H62" s="311"/>
      <c r="I62" s="311"/>
      <c r="J62" s="311"/>
      <c r="K62" s="311"/>
      <c r="L62" s="311"/>
    </row>
    <row r="63" spans="1:12" ht="17.45" customHeight="1">
      <c r="A63" s="400"/>
      <c r="B63" s="401"/>
      <c r="C63" s="423" t="s">
        <v>818</v>
      </c>
      <c r="D63" s="424"/>
      <c r="E63" s="424"/>
      <c r="F63" s="425"/>
      <c r="G63" s="311"/>
      <c r="H63" s="311"/>
      <c r="I63" s="311"/>
      <c r="J63" s="311"/>
      <c r="K63" s="311"/>
      <c r="L63" s="311"/>
    </row>
    <row r="64" spans="1:12" ht="33.6" customHeight="1">
      <c r="A64" s="400"/>
      <c r="B64" s="401"/>
      <c r="C64" s="420" t="s">
        <v>971</v>
      </c>
      <c r="D64" s="421"/>
      <c r="E64" s="421"/>
      <c r="F64" s="422"/>
      <c r="G64" s="311"/>
      <c r="H64" s="311"/>
      <c r="I64" s="311"/>
      <c r="J64" s="311"/>
      <c r="K64" s="311"/>
      <c r="L64" s="311"/>
    </row>
    <row r="65" spans="1:12" ht="26.45" customHeight="1">
      <c r="A65" s="400"/>
      <c r="B65" s="401"/>
      <c r="C65" s="420" t="s">
        <v>972</v>
      </c>
      <c r="D65" s="421"/>
      <c r="E65" s="421"/>
      <c r="F65" s="422"/>
      <c r="G65" s="311"/>
      <c r="H65" s="311"/>
      <c r="I65" s="311"/>
      <c r="J65" s="311"/>
      <c r="K65" s="311"/>
      <c r="L65" s="311"/>
    </row>
    <row r="66" spans="1:12" ht="28.5" customHeight="1">
      <c r="A66" s="400"/>
      <c r="B66" s="401"/>
      <c r="C66" s="420" t="s">
        <v>973</v>
      </c>
      <c r="D66" s="421"/>
      <c r="E66" s="421"/>
      <c r="F66" s="422"/>
      <c r="G66" s="311"/>
      <c r="H66" s="311"/>
      <c r="I66" s="311"/>
      <c r="J66" s="311"/>
      <c r="K66" s="311"/>
      <c r="L66" s="311"/>
    </row>
    <row r="67" spans="1:12" ht="16.5" customHeight="1">
      <c r="A67" s="400"/>
      <c r="B67" s="401"/>
      <c r="C67" s="420" t="s">
        <v>974</v>
      </c>
      <c r="D67" s="421"/>
      <c r="E67" s="421"/>
      <c r="F67" s="422"/>
      <c r="G67" s="311"/>
      <c r="H67" s="311"/>
      <c r="I67" s="311"/>
      <c r="J67" s="311"/>
      <c r="K67" s="311"/>
      <c r="L67" s="311"/>
    </row>
    <row r="68" spans="1:12" ht="16.5" customHeight="1">
      <c r="A68" s="400"/>
      <c r="B68" s="401"/>
      <c r="C68" s="420" t="s">
        <v>975</v>
      </c>
      <c r="D68" s="421"/>
      <c r="E68" s="421"/>
      <c r="F68" s="422"/>
      <c r="G68" s="311"/>
      <c r="H68" s="311"/>
      <c r="I68" s="311"/>
      <c r="J68" s="311"/>
      <c r="K68" s="311"/>
      <c r="L68" s="311"/>
    </row>
    <row r="69" spans="1:12" ht="16.5" customHeight="1">
      <c r="A69" s="400"/>
      <c r="B69" s="401"/>
      <c r="C69" s="420" t="s">
        <v>819</v>
      </c>
      <c r="D69" s="421"/>
      <c r="E69" s="421"/>
      <c r="F69" s="422"/>
      <c r="G69" s="311"/>
      <c r="H69" s="311"/>
      <c r="I69" s="311"/>
      <c r="J69" s="311"/>
      <c r="K69" s="311"/>
      <c r="L69" s="311"/>
    </row>
    <row r="70" spans="1:12" ht="16.5" customHeight="1">
      <c r="A70" s="400"/>
      <c r="B70" s="401"/>
      <c r="C70" s="420" t="s">
        <v>976</v>
      </c>
      <c r="D70" s="421"/>
      <c r="E70" s="421"/>
      <c r="F70" s="422"/>
      <c r="G70" s="311"/>
      <c r="H70" s="311"/>
      <c r="I70" s="311"/>
      <c r="J70" s="311"/>
      <c r="K70" s="311"/>
      <c r="L70" s="311"/>
    </row>
    <row r="71" spans="1:12" ht="16.5" customHeight="1">
      <c r="A71" s="400"/>
      <c r="B71" s="401"/>
      <c r="C71" s="436" t="s">
        <v>977</v>
      </c>
      <c r="D71" s="437"/>
      <c r="E71" s="437"/>
      <c r="F71" s="438"/>
      <c r="G71" s="311"/>
      <c r="H71" s="311"/>
      <c r="I71" s="311"/>
      <c r="J71" s="311"/>
      <c r="K71" s="311"/>
      <c r="L71" s="311"/>
    </row>
    <row r="72" spans="1:12" ht="16.5" customHeight="1">
      <c r="A72" s="400"/>
      <c r="B72" s="401"/>
      <c r="C72" s="420" t="s">
        <v>835</v>
      </c>
      <c r="D72" s="421"/>
      <c r="E72" s="421"/>
      <c r="F72" s="422"/>
      <c r="G72" s="311"/>
      <c r="H72" s="311"/>
      <c r="I72" s="311"/>
      <c r="J72" s="311"/>
      <c r="K72" s="311"/>
      <c r="L72" s="311"/>
    </row>
    <row r="73" spans="1:12" ht="16.5" customHeight="1">
      <c r="A73" s="428"/>
      <c r="B73" s="429"/>
      <c r="C73" s="460" t="s">
        <v>893</v>
      </c>
      <c r="D73" s="461"/>
      <c r="E73" s="461"/>
      <c r="F73" s="462"/>
      <c r="G73" s="311"/>
      <c r="H73" s="311"/>
      <c r="I73" s="311"/>
      <c r="J73" s="311"/>
      <c r="K73" s="311"/>
      <c r="L73" s="311"/>
    </row>
    <row r="74" spans="1:12" ht="16.5" customHeight="1">
      <c r="A74" s="414" t="s">
        <v>132</v>
      </c>
      <c r="B74" s="415"/>
      <c r="C74" s="416" t="s">
        <v>469</v>
      </c>
      <c r="D74" s="417"/>
      <c r="E74" s="417"/>
      <c r="F74" s="418"/>
      <c r="G74" s="311"/>
      <c r="H74" s="311"/>
      <c r="I74" s="311"/>
      <c r="J74" s="311"/>
      <c r="K74" s="311"/>
      <c r="L74" s="311"/>
    </row>
    <row r="75" spans="1:12" ht="16.5" customHeight="1">
      <c r="A75" s="426" t="s">
        <v>133</v>
      </c>
      <c r="B75" s="427"/>
      <c r="C75" s="445" t="s">
        <v>978</v>
      </c>
      <c r="D75" s="446"/>
      <c r="E75" s="446"/>
      <c r="F75" s="447"/>
      <c r="G75" s="311"/>
      <c r="H75" s="311"/>
      <c r="I75" s="311"/>
      <c r="J75" s="311"/>
      <c r="K75" s="311"/>
      <c r="L75" s="311"/>
    </row>
    <row r="76" spans="1:12" ht="16.5" customHeight="1">
      <c r="A76" s="428"/>
      <c r="B76" s="429"/>
      <c r="C76" s="454" t="s">
        <v>470</v>
      </c>
      <c r="D76" s="455"/>
      <c r="E76" s="455"/>
      <c r="F76" s="456"/>
      <c r="G76" s="311"/>
      <c r="H76" s="311"/>
      <c r="I76" s="311"/>
      <c r="J76" s="311"/>
      <c r="K76" s="311"/>
      <c r="L76" s="311"/>
    </row>
    <row r="77" spans="1:12" ht="16.5" customHeight="1">
      <c r="A77" s="426" t="s">
        <v>471</v>
      </c>
      <c r="B77" s="427"/>
      <c r="C77" s="445" t="s">
        <v>979</v>
      </c>
      <c r="D77" s="446"/>
      <c r="E77" s="446"/>
      <c r="F77" s="447"/>
      <c r="G77" s="311"/>
      <c r="H77" s="311"/>
      <c r="I77" s="311"/>
      <c r="J77" s="311"/>
      <c r="K77" s="311"/>
      <c r="L77" s="311"/>
    </row>
    <row r="78" spans="1:12" ht="16.5" customHeight="1">
      <c r="A78" s="400"/>
      <c r="B78" s="401"/>
      <c r="C78" s="451" t="s">
        <v>894</v>
      </c>
      <c r="D78" s="452"/>
      <c r="E78" s="452"/>
      <c r="F78" s="453"/>
      <c r="G78" s="311"/>
      <c r="H78" s="311"/>
      <c r="I78" s="311"/>
      <c r="J78" s="311"/>
      <c r="K78" s="311"/>
      <c r="L78" s="311"/>
    </row>
    <row r="79" spans="1:12" ht="16.5" customHeight="1">
      <c r="A79" s="428"/>
      <c r="B79" s="429"/>
      <c r="C79" s="457" t="s">
        <v>231</v>
      </c>
      <c r="D79" s="458"/>
      <c r="E79" s="458"/>
      <c r="F79" s="459"/>
      <c r="G79" s="311"/>
      <c r="H79" s="311"/>
      <c r="I79" s="311"/>
      <c r="J79" s="311"/>
      <c r="K79" s="311"/>
      <c r="L79" s="311"/>
    </row>
    <row r="80" spans="1:12" ht="16.5" customHeight="1">
      <c r="A80" s="414" t="s">
        <v>134</v>
      </c>
      <c r="B80" s="415"/>
      <c r="C80" s="416" t="s">
        <v>472</v>
      </c>
      <c r="D80" s="417"/>
      <c r="E80" s="417"/>
      <c r="F80" s="418"/>
      <c r="G80" s="311"/>
      <c r="H80" s="311"/>
      <c r="I80" s="311"/>
      <c r="J80" s="311"/>
      <c r="K80" s="311"/>
      <c r="L80" s="311"/>
    </row>
    <row r="81" spans="1:12" ht="16.5" customHeight="1">
      <c r="A81" s="442" t="s">
        <v>473</v>
      </c>
      <c r="B81" s="316" t="s">
        <v>57</v>
      </c>
      <c r="C81" s="463" t="s">
        <v>135</v>
      </c>
      <c r="D81" s="463"/>
      <c r="E81" s="463"/>
      <c r="F81" s="463"/>
      <c r="G81" s="311"/>
      <c r="H81" s="311"/>
      <c r="I81" s="311"/>
      <c r="J81" s="311"/>
      <c r="K81" s="311"/>
      <c r="L81" s="311"/>
    </row>
    <row r="82" spans="1:12" ht="16.5" customHeight="1">
      <c r="A82" s="347"/>
      <c r="B82" s="316" t="s">
        <v>136</v>
      </c>
      <c r="C82" s="463" t="s">
        <v>137</v>
      </c>
      <c r="D82" s="463"/>
      <c r="E82" s="463"/>
      <c r="F82" s="463"/>
      <c r="G82" s="311"/>
      <c r="H82" s="311"/>
      <c r="I82" s="311"/>
      <c r="J82" s="311"/>
      <c r="K82" s="311"/>
      <c r="L82" s="311"/>
    </row>
    <row r="83" spans="1:12" ht="16.5" customHeight="1">
      <c r="A83" s="442" t="s">
        <v>60</v>
      </c>
      <c r="B83" s="316" t="s">
        <v>138</v>
      </c>
      <c r="C83" s="416" t="s">
        <v>474</v>
      </c>
      <c r="D83" s="417"/>
      <c r="E83" s="417"/>
      <c r="F83" s="418"/>
      <c r="G83" s="311"/>
      <c r="H83" s="311"/>
      <c r="I83" s="311"/>
      <c r="J83" s="311"/>
      <c r="K83" s="311"/>
      <c r="L83" s="311"/>
    </row>
    <row r="84" spans="1:12" ht="16.5" customHeight="1">
      <c r="A84" s="347"/>
      <c r="B84" s="316" t="s">
        <v>139</v>
      </c>
      <c r="C84" s="416" t="s">
        <v>820</v>
      </c>
      <c r="D84" s="417"/>
      <c r="E84" s="417"/>
      <c r="F84" s="418"/>
      <c r="G84" s="311"/>
      <c r="H84" s="311"/>
      <c r="I84" s="311"/>
      <c r="J84" s="311"/>
      <c r="K84" s="311"/>
      <c r="L84" s="311"/>
    </row>
    <row r="85" spans="1:12" ht="16.5" customHeight="1">
      <c r="A85" s="347"/>
      <c r="B85" s="316" t="s">
        <v>140</v>
      </c>
      <c r="C85" s="416" t="s">
        <v>821</v>
      </c>
      <c r="D85" s="417"/>
      <c r="E85" s="417"/>
      <c r="F85" s="418"/>
      <c r="G85" s="311"/>
      <c r="H85" s="311"/>
      <c r="I85" s="311"/>
      <c r="J85" s="311"/>
      <c r="K85" s="311"/>
      <c r="L85" s="311"/>
    </row>
    <row r="86" spans="1:12" ht="16.5" customHeight="1">
      <c r="A86" s="347"/>
      <c r="B86" s="316" t="s">
        <v>141</v>
      </c>
      <c r="C86" s="416" t="s">
        <v>142</v>
      </c>
      <c r="D86" s="417"/>
      <c r="E86" s="417"/>
      <c r="F86" s="418"/>
      <c r="G86" s="311"/>
      <c r="H86" s="311"/>
      <c r="I86" s="311"/>
      <c r="J86" s="311"/>
      <c r="K86" s="311"/>
      <c r="L86" s="311"/>
    </row>
    <row r="87" spans="1:12" ht="16.5" customHeight="1">
      <c r="A87" s="464"/>
      <c r="B87" s="316" t="s">
        <v>56</v>
      </c>
      <c r="C87" s="416" t="s">
        <v>143</v>
      </c>
      <c r="D87" s="417"/>
      <c r="E87" s="417"/>
      <c r="F87" s="418"/>
      <c r="G87" s="311"/>
      <c r="H87" s="311"/>
      <c r="I87" s="311"/>
      <c r="J87" s="311"/>
      <c r="K87" s="311"/>
      <c r="L87" s="311"/>
    </row>
    <row r="88" spans="1:12" ht="16.5" customHeight="1">
      <c r="A88" s="342" t="s">
        <v>475</v>
      </c>
      <c r="B88" s="222" t="s">
        <v>476</v>
      </c>
      <c r="C88" s="416" t="s">
        <v>477</v>
      </c>
      <c r="D88" s="417"/>
      <c r="E88" s="417"/>
      <c r="F88" s="418"/>
      <c r="G88" s="311"/>
      <c r="H88" s="311"/>
      <c r="I88" s="311"/>
      <c r="J88" s="311"/>
      <c r="K88" s="311"/>
      <c r="L88" s="311"/>
    </row>
    <row r="89" spans="1:12" ht="27" customHeight="1">
      <c r="A89" s="342"/>
      <c r="B89" s="346" t="s">
        <v>478</v>
      </c>
      <c r="C89" s="445" t="s">
        <v>479</v>
      </c>
      <c r="D89" s="446"/>
      <c r="E89" s="446"/>
      <c r="F89" s="447"/>
      <c r="G89" s="311"/>
      <c r="H89" s="311"/>
      <c r="I89" s="311"/>
      <c r="J89" s="311"/>
      <c r="K89" s="311"/>
      <c r="L89" s="311"/>
    </row>
    <row r="90" spans="1:12" ht="16.5" customHeight="1">
      <c r="A90" s="342"/>
      <c r="B90" s="348"/>
      <c r="C90" s="454" t="s">
        <v>480</v>
      </c>
      <c r="D90" s="455"/>
      <c r="E90" s="455"/>
      <c r="F90" s="456"/>
      <c r="G90" s="311"/>
      <c r="H90" s="311"/>
      <c r="I90" s="311"/>
      <c r="J90" s="311"/>
      <c r="K90" s="311"/>
      <c r="L90" s="311"/>
    </row>
    <row r="91" spans="1:12" ht="32.450000000000003" customHeight="1">
      <c r="A91" s="342"/>
      <c r="B91" s="317" t="s">
        <v>481</v>
      </c>
      <c r="C91" s="416" t="s">
        <v>482</v>
      </c>
      <c r="D91" s="417"/>
      <c r="E91" s="417"/>
      <c r="F91" s="418"/>
      <c r="G91" s="311"/>
      <c r="H91" s="311"/>
      <c r="I91" s="311"/>
      <c r="J91" s="311"/>
      <c r="K91" s="311"/>
      <c r="L91" s="311"/>
    </row>
    <row r="92" spans="1:12" ht="16.5" customHeight="1">
      <c r="A92" s="342"/>
      <c r="B92" s="317" t="s">
        <v>483</v>
      </c>
      <c r="C92" s="416" t="s">
        <v>484</v>
      </c>
      <c r="D92" s="417"/>
      <c r="E92" s="417"/>
      <c r="F92" s="418"/>
      <c r="G92" s="311"/>
      <c r="H92" s="311"/>
      <c r="I92" s="311"/>
      <c r="J92" s="311"/>
      <c r="K92" s="311"/>
      <c r="L92" s="311"/>
    </row>
    <row r="93" spans="1:12" ht="16.5" customHeight="1">
      <c r="A93" s="342"/>
      <c r="B93" s="317" t="s">
        <v>485</v>
      </c>
      <c r="C93" s="416" t="s">
        <v>486</v>
      </c>
      <c r="D93" s="417"/>
      <c r="E93" s="417"/>
      <c r="F93" s="418"/>
      <c r="G93" s="311"/>
      <c r="H93" s="311"/>
      <c r="I93" s="311"/>
      <c r="J93" s="311"/>
      <c r="K93" s="311"/>
      <c r="L93" s="311"/>
    </row>
    <row r="94" spans="1:12" ht="16.5" customHeight="1">
      <c r="A94" s="426" t="s">
        <v>144</v>
      </c>
      <c r="B94" s="427"/>
      <c r="C94" s="445" t="s">
        <v>487</v>
      </c>
      <c r="D94" s="446"/>
      <c r="E94" s="446"/>
      <c r="F94" s="447"/>
      <c r="G94" s="311"/>
      <c r="H94" s="311"/>
      <c r="I94" s="311"/>
      <c r="J94" s="311"/>
      <c r="K94" s="311"/>
      <c r="L94" s="311"/>
    </row>
    <row r="95" spans="1:12" ht="16.5" customHeight="1">
      <c r="A95" s="428"/>
      <c r="B95" s="429"/>
      <c r="C95" s="454" t="s">
        <v>233</v>
      </c>
      <c r="D95" s="455"/>
      <c r="E95" s="455"/>
      <c r="F95" s="456"/>
      <c r="G95" s="311"/>
      <c r="H95" s="311"/>
      <c r="I95" s="311"/>
      <c r="J95" s="311"/>
      <c r="K95" s="311"/>
      <c r="L95" s="311"/>
    </row>
    <row r="96" spans="1:12" ht="16.5" customHeight="1">
      <c r="A96" s="426" t="s">
        <v>488</v>
      </c>
      <c r="B96" s="427"/>
      <c r="C96" s="445" t="s">
        <v>489</v>
      </c>
      <c r="D96" s="446"/>
      <c r="E96" s="446"/>
      <c r="F96" s="447"/>
      <c r="G96" s="311"/>
      <c r="H96" s="311"/>
      <c r="I96" s="311"/>
      <c r="J96" s="311"/>
      <c r="K96" s="311"/>
      <c r="L96" s="311"/>
    </row>
    <row r="97" spans="1:12" ht="27" customHeight="1">
      <c r="A97" s="400"/>
      <c r="B97" s="401"/>
      <c r="C97" s="451" t="s">
        <v>490</v>
      </c>
      <c r="D97" s="452"/>
      <c r="E97" s="452"/>
      <c r="F97" s="453"/>
      <c r="G97" s="311"/>
      <c r="H97" s="311"/>
      <c r="I97" s="311"/>
      <c r="J97" s="311"/>
      <c r="K97" s="311"/>
      <c r="L97" s="311"/>
    </row>
    <row r="98" spans="1:12" ht="25.5" customHeight="1">
      <c r="A98" s="400"/>
      <c r="B98" s="429"/>
      <c r="C98" s="454" t="s">
        <v>491</v>
      </c>
      <c r="D98" s="455"/>
      <c r="E98" s="455"/>
      <c r="F98" s="456"/>
      <c r="G98" s="311"/>
      <c r="H98" s="311"/>
      <c r="I98" s="311"/>
      <c r="J98" s="311"/>
      <c r="K98" s="311"/>
      <c r="L98" s="311"/>
    </row>
    <row r="99" spans="1:12" ht="29.1" customHeight="1">
      <c r="A99" s="342" t="s">
        <v>492</v>
      </c>
      <c r="B99" s="318" t="s">
        <v>493</v>
      </c>
      <c r="C99" s="443" t="s">
        <v>822</v>
      </c>
      <c r="D99" s="443"/>
      <c r="E99" s="443"/>
      <c r="F99" s="443"/>
      <c r="G99" s="311"/>
      <c r="H99" s="311"/>
      <c r="I99" s="311"/>
      <c r="J99" s="311"/>
      <c r="K99" s="311"/>
      <c r="L99" s="311"/>
    </row>
    <row r="100" spans="1:12" ht="16.5" customHeight="1">
      <c r="A100" s="342"/>
      <c r="B100" s="442" t="s">
        <v>494</v>
      </c>
      <c r="C100" s="443" t="s">
        <v>495</v>
      </c>
      <c r="D100" s="443"/>
      <c r="E100" s="443"/>
      <c r="F100" s="443"/>
      <c r="G100" s="311"/>
      <c r="H100" s="311"/>
      <c r="I100" s="311"/>
      <c r="J100" s="311"/>
      <c r="K100" s="311"/>
      <c r="L100" s="311"/>
    </row>
    <row r="101" spans="1:12" ht="16.5" customHeight="1">
      <c r="A101" s="342"/>
      <c r="B101" s="347"/>
      <c r="C101" s="444" t="s">
        <v>496</v>
      </c>
      <c r="D101" s="444"/>
      <c r="E101" s="444"/>
      <c r="F101" s="444"/>
      <c r="G101" s="311"/>
      <c r="H101" s="311"/>
      <c r="I101" s="311"/>
      <c r="J101" s="311"/>
      <c r="K101" s="311"/>
      <c r="L101" s="311"/>
    </row>
    <row r="102" spans="1:12" ht="16.5" customHeight="1">
      <c r="A102" s="342"/>
      <c r="B102" s="347"/>
      <c r="C102" s="444" t="s">
        <v>497</v>
      </c>
      <c r="D102" s="444"/>
      <c r="E102" s="444"/>
      <c r="F102" s="444"/>
      <c r="G102" s="311"/>
      <c r="H102" s="311"/>
      <c r="I102" s="311"/>
      <c r="J102" s="311"/>
      <c r="K102" s="311"/>
      <c r="L102" s="311"/>
    </row>
    <row r="103" spans="1:12" ht="16.5" customHeight="1">
      <c r="A103" s="342"/>
      <c r="B103" s="347"/>
      <c r="C103" s="451" t="s">
        <v>1161</v>
      </c>
      <c r="D103" s="452"/>
      <c r="E103" s="452"/>
      <c r="F103" s="453"/>
      <c r="G103" s="311"/>
      <c r="H103" s="311"/>
      <c r="I103" s="311"/>
      <c r="J103" s="311"/>
      <c r="K103" s="311"/>
      <c r="L103" s="311"/>
    </row>
    <row r="104" spans="1:12" ht="16.5" customHeight="1">
      <c r="A104" s="342"/>
      <c r="B104" s="347"/>
      <c r="C104" s="444" t="s">
        <v>895</v>
      </c>
      <c r="D104" s="444"/>
      <c r="E104" s="444"/>
      <c r="F104" s="444"/>
      <c r="G104" s="311"/>
      <c r="H104" s="311"/>
      <c r="I104" s="311"/>
      <c r="J104" s="311"/>
      <c r="K104" s="311"/>
      <c r="L104" s="311"/>
    </row>
    <row r="105" spans="1:12" ht="16.5" customHeight="1">
      <c r="A105" s="342"/>
      <c r="B105" s="347"/>
      <c r="C105" s="448" t="s">
        <v>498</v>
      </c>
      <c r="D105" s="449"/>
      <c r="E105" s="449"/>
      <c r="F105" s="450"/>
      <c r="G105" s="311"/>
      <c r="H105" s="311"/>
      <c r="I105" s="311"/>
      <c r="J105" s="311"/>
      <c r="K105" s="311"/>
      <c r="L105" s="311"/>
    </row>
    <row r="106" spans="1:12" ht="16.5" customHeight="1">
      <c r="A106" s="342"/>
      <c r="B106" s="464"/>
      <c r="C106" s="465" t="s">
        <v>1166</v>
      </c>
      <c r="D106" s="468"/>
      <c r="E106" s="468"/>
      <c r="F106" s="469"/>
      <c r="G106" s="311"/>
      <c r="H106" s="311"/>
      <c r="I106" s="311"/>
      <c r="J106" s="311"/>
      <c r="K106" s="311"/>
      <c r="L106" s="311"/>
    </row>
    <row r="107" spans="1:12" ht="16.5" customHeight="1">
      <c r="A107" s="342"/>
      <c r="B107" s="442" t="s">
        <v>119</v>
      </c>
      <c r="C107" s="445" t="s">
        <v>145</v>
      </c>
      <c r="D107" s="446"/>
      <c r="E107" s="446"/>
      <c r="F107" s="447"/>
      <c r="G107" s="311"/>
      <c r="H107" s="311"/>
      <c r="I107" s="311"/>
      <c r="J107" s="311"/>
      <c r="K107" s="311"/>
      <c r="L107" s="311"/>
    </row>
    <row r="108" spans="1:12" ht="16.5" customHeight="1">
      <c r="A108" s="342"/>
      <c r="B108" s="347"/>
      <c r="C108" s="451" t="s">
        <v>499</v>
      </c>
      <c r="D108" s="452"/>
      <c r="E108" s="452"/>
      <c r="F108" s="453"/>
      <c r="G108" s="311"/>
      <c r="H108" s="311"/>
      <c r="I108" s="311"/>
      <c r="J108" s="311"/>
      <c r="K108" s="311"/>
      <c r="L108" s="311"/>
    </row>
    <row r="109" spans="1:12" ht="16.5" customHeight="1">
      <c r="A109" s="342"/>
      <c r="B109" s="347"/>
      <c r="C109" s="451" t="s">
        <v>1162</v>
      </c>
      <c r="D109" s="452"/>
      <c r="E109" s="452"/>
      <c r="F109" s="453"/>
      <c r="G109" s="311"/>
      <c r="H109" s="311"/>
      <c r="I109" s="311"/>
      <c r="J109" s="311"/>
      <c r="K109" s="311"/>
      <c r="L109" s="311"/>
    </row>
    <row r="110" spans="1:12" ht="16.5" customHeight="1">
      <c r="A110" s="342"/>
      <c r="B110" s="464"/>
      <c r="C110" s="465" t="s">
        <v>500</v>
      </c>
      <c r="D110" s="466"/>
      <c r="E110" s="466"/>
      <c r="F110" s="467"/>
      <c r="G110" s="311"/>
      <c r="H110" s="311"/>
      <c r="I110" s="311"/>
      <c r="J110" s="311"/>
      <c r="K110" s="311"/>
      <c r="L110" s="311"/>
    </row>
    <row r="111" spans="1:12" ht="16.5" customHeight="1">
      <c r="A111" s="342"/>
      <c r="B111" s="442" t="s">
        <v>501</v>
      </c>
      <c r="C111" s="445" t="s">
        <v>145</v>
      </c>
      <c r="D111" s="446"/>
      <c r="E111" s="446"/>
      <c r="F111" s="447"/>
      <c r="G111" s="311"/>
      <c r="H111" s="311"/>
      <c r="I111" s="311"/>
      <c r="J111" s="311"/>
      <c r="K111" s="311"/>
      <c r="L111" s="311"/>
    </row>
    <row r="112" spans="1:12" ht="16.5" customHeight="1">
      <c r="A112" s="342"/>
      <c r="B112" s="464"/>
      <c r="C112" s="454" t="s">
        <v>502</v>
      </c>
      <c r="D112" s="455"/>
      <c r="E112" s="455"/>
      <c r="F112" s="456"/>
      <c r="G112" s="311"/>
      <c r="H112" s="311"/>
      <c r="I112" s="311"/>
      <c r="J112" s="311"/>
      <c r="K112" s="311"/>
      <c r="L112" s="311"/>
    </row>
    <row r="113" spans="1:12" ht="16.5" customHeight="1">
      <c r="A113" s="342"/>
      <c r="B113" s="448" t="s">
        <v>1163</v>
      </c>
      <c r="C113" s="449"/>
      <c r="D113" s="449"/>
      <c r="E113" s="449"/>
      <c r="F113" s="450"/>
      <c r="G113" s="311"/>
      <c r="H113" s="311"/>
      <c r="I113" s="311"/>
      <c r="J113" s="311"/>
      <c r="K113" s="311"/>
      <c r="L113" s="311"/>
    </row>
    <row r="114" spans="1:12" ht="27.6" customHeight="1">
      <c r="A114" s="342"/>
      <c r="B114" s="448" t="s">
        <v>1145</v>
      </c>
      <c r="C114" s="449"/>
      <c r="D114" s="449"/>
      <c r="E114" s="449"/>
      <c r="F114" s="450"/>
      <c r="G114" s="311"/>
      <c r="H114" s="311"/>
      <c r="I114" s="311"/>
      <c r="J114" s="311"/>
      <c r="K114" s="311"/>
      <c r="L114" s="311"/>
    </row>
    <row r="115" spans="1:12" ht="16.5" customHeight="1">
      <c r="A115" s="342" t="s">
        <v>503</v>
      </c>
      <c r="B115" s="317" t="s">
        <v>126</v>
      </c>
      <c r="C115" s="463" t="s">
        <v>146</v>
      </c>
      <c r="D115" s="463"/>
      <c r="E115" s="463"/>
      <c r="F115" s="463"/>
      <c r="G115" s="311"/>
      <c r="H115" s="311"/>
      <c r="I115" s="311"/>
      <c r="J115" s="311"/>
      <c r="K115" s="311"/>
      <c r="L115" s="311"/>
    </row>
    <row r="116" spans="1:12" ht="18.600000000000001" customHeight="1">
      <c r="A116" s="342"/>
      <c r="B116" s="342" t="s">
        <v>127</v>
      </c>
      <c r="C116" s="443" t="s">
        <v>504</v>
      </c>
      <c r="D116" s="443"/>
      <c r="E116" s="443"/>
      <c r="F116" s="443"/>
      <c r="G116" s="311"/>
      <c r="H116" s="311"/>
      <c r="I116" s="311"/>
      <c r="J116" s="311"/>
      <c r="K116" s="311"/>
      <c r="L116" s="311"/>
    </row>
    <row r="117" spans="1:12" ht="20.45" customHeight="1">
      <c r="A117" s="342"/>
      <c r="B117" s="342"/>
      <c r="C117" s="465" t="s">
        <v>505</v>
      </c>
      <c r="D117" s="466"/>
      <c r="E117" s="466"/>
      <c r="F117" s="467"/>
      <c r="G117" s="311"/>
      <c r="H117" s="311"/>
      <c r="I117" s="311"/>
      <c r="J117" s="311"/>
      <c r="K117" s="311"/>
      <c r="L117" s="311"/>
    </row>
    <row r="118" spans="1:12" ht="31.5" customHeight="1">
      <c r="A118" s="342"/>
      <c r="B118" s="317" t="s">
        <v>147</v>
      </c>
      <c r="C118" s="463" t="s">
        <v>793</v>
      </c>
      <c r="D118" s="463"/>
      <c r="E118" s="463"/>
      <c r="F118" s="463"/>
      <c r="G118" s="311"/>
      <c r="H118" s="311"/>
      <c r="I118" s="311"/>
      <c r="J118" s="311"/>
      <c r="K118" s="311"/>
      <c r="L118" s="311"/>
    </row>
    <row r="119" spans="1:12" ht="16.5" customHeight="1">
      <c r="A119" s="342"/>
      <c r="B119" s="317" t="s">
        <v>128</v>
      </c>
      <c r="C119" s="463" t="s">
        <v>148</v>
      </c>
      <c r="D119" s="463"/>
      <c r="E119" s="463"/>
      <c r="F119" s="463"/>
      <c r="G119" s="311"/>
      <c r="H119" s="311"/>
      <c r="I119" s="311"/>
      <c r="J119" s="311"/>
      <c r="K119" s="311"/>
      <c r="L119" s="311"/>
    </row>
    <row r="120" spans="1:12" ht="16.5" customHeight="1">
      <c r="A120" s="342"/>
      <c r="B120" s="342" t="s">
        <v>129</v>
      </c>
      <c r="C120" s="443" t="s">
        <v>506</v>
      </c>
      <c r="D120" s="443"/>
      <c r="E120" s="443"/>
      <c r="F120" s="443"/>
      <c r="G120" s="311"/>
      <c r="H120" s="311"/>
      <c r="I120" s="311"/>
      <c r="J120" s="311"/>
      <c r="K120" s="311"/>
      <c r="L120" s="311"/>
    </row>
    <row r="121" spans="1:12" ht="16.5" customHeight="1">
      <c r="A121" s="342"/>
      <c r="B121" s="342"/>
      <c r="C121" s="465" t="s">
        <v>507</v>
      </c>
      <c r="D121" s="466"/>
      <c r="E121" s="466"/>
      <c r="F121" s="467"/>
      <c r="G121" s="311"/>
      <c r="H121" s="311"/>
      <c r="I121" s="311"/>
      <c r="J121" s="311"/>
      <c r="K121" s="311"/>
      <c r="L121" s="311"/>
    </row>
    <row r="122" spans="1:12" ht="16.5" customHeight="1">
      <c r="A122" s="342" t="s">
        <v>508</v>
      </c>
      <c r="B122" s="342"/>
      <c r="C122" s="470" t="s">
        <v>509</v>
      </c>
      <c r="D122" s="431"/>
      <c r="E122" s="431"/>
      <c r="F122" s="432"/>
      <c r="G122" s="311"/>
      <c r="H122" s="311"/>
      <c r="I122" s="311"/>
      <c r="J122" s="311"/>
      <c r="K122" s="311"/>
      <c r="L122" s="311"/>
    </row>
    <row r="123" spans="1:12" ht="16.5" customHeight="1">
      <c r="A123" s="342"/>
      <c r="B123" s="342"/>
      <c r="C123" s="471" t="s">
        <v>896</v>
      </c>
      <c r="D123" s="472"/>
      <c r="E123" s="472"/>
      <c r="F123" s="473"/>
      <c r="G123" s="311"/>
      <c r="H123" s="311"/>
      <c r="I123" s="311"/>
      <c r="J123" s="311"/>
      <c r="K123" s="311"/>
      <c r="L123" s="311"/>
    </row>
    <row r="124" spans="1:12" ht="16.5" customHeight="1">
      <c r="A124" s="342"/>
      <c r="B124" s="342"/>
      <c r="C124" s="471" t="s">
        <v>510</v>
      </c>
      <c r="D124" s="472"/>
      <c r="E124" s="472"/>
      <c r="F124" s="473"/>
      <c r="G124" s="311"/>
      <c r="H124" s="311"/>
      <c r="I124" s="311"/>
      <c r="J124" s="311"/>
      <c r="K124" s="311"/>
      <c r="L124" s="311"/>
    </row>
    <row r="125" spans="1:12" s="272" customFormat="1" ht="16.5" customHeight="1">
      <c r="A125" s="342"/>
      <c r="B125" s="342"/>
      <c r="C125" s="474" t="s">
        <v>234</v>
      </c>
      <c r="D125" s="475"/>
      <c r="E125" s="475"/>
      <c r="F125" s="476"/>
      <c r="G125" s="311"/>
      <c r="H125" s="311"/>
      <c r="I125" s="311"/>
      <c r="J125" s="311"/>
      <c r="K125" s="311"/>
      <c r="L125" s="311"/>
    </row>
    <row r="126" spans="1:12" ht="16.5" customHeight="1" thickBot="1">
      <c r="A126" s="319"/>
      <c r="B126" s="319"/>
      <c r="C126" s="320"/>
      <c r="D126" s="320"/>
      <c r="E126" s="320"/>
      <c r="F126" s="320"/>
      <c r="G126" s="311"/>
      <c r="H126" s="311"/>
      <c r="I126" s="311"/>
      <c r="J126" s="311"/>
      <c r="K126" s="311"/>
      <c r="L126" s="311"/>
    </row>
    <row r="127" spans="1:12" ht="16.5" customHeight="1">
      <c r="A127" s="486" t="s">
        <v>511</v>
      </c>
      <c r="B127" s="487"/>
      <c r="C127" s="487"/>
      <c r="D127" s="487"/>
      <c r="E127" s="487"/>
      <c r="F127" s="488"/>
      <c r="G127" s="321"/>
      <c r="H127" s="321"/>
      <c r="I127" s="321"/>
      <c r="J127" s="321"/>
      <c r="K127" s="321"/>
      <c r="L127" s="321"/>
    </row>
    <row r="128" spans="1:12" ht="16.5" customHeight="1">
      <c r="A128" s="481" t="s">
        <v>897</v>
      </c>
      <c r="B128" s="449"/>
      <c r="C128" s="449"/>
      <c r="D128" s="449"/>
      <c r="E128" s="449"/>
      <c r="F128" s="482"/>
      <c r="G128" s="311"/>
      <c r="H128" s="311"/>
      <c r="I128" s="311"/>
      <c r="J128" s="311"/>
      <c r="K128" s="311"/>
      <c r="L128" s="311"/>
    </row>
    <row r="129" spans="1:12" ht="16.5" customHeight="1">
      <c r="A129" s="481" t="s">
        <v>898</v>
      </c>
      <c r="B129" s="449"/>
      <c r="C129" s="449"/>
      <c r="D129" s="449"/>
      <c r="E129" s="449"/>
      <c r="F129" s="482"/>
      <c r="G129" s="311"/>
      <c r="H129" s="311"/>
      <c r="I129" s="311"/>
      <c r="J129" s="311"/>
      <c r="K129" s="311"/>
      <c r="L129" s="311"/>
    </row>
    <row r="130" spans="1:12" ht="16.5" customHeight="1">
      <c r="A130" s="478" t="s">
        <v>763</v>
      </c>
      <c r="B130" s="479"/>
      <c r="C130" s="479"/>
      <c r="D130" s="479"/>
      <c r="E130" s="479"/>
      <c r="F130" s="480"/>
      <c r="G130" s="311"/>
      <c r="H130" s="311"/>
      <c r="I130" s="311"/>
      <c r="J130" s="311"/>
      <c r="K130" s="311"/>
      <c r="L130" s="311"/>
    </row>
    <row r="131" spans="1:12" ht="7.5" customHeight="1">
      <c r="A131" s="322"/>
      <c r="B131" s="323"/>
      <c r="C131" s="323"/>
      <c r="D131" s="323"/>
      <c r="E131" s="323"/>
      <c r="F131" s="324"/>
      <c r="G131" s="311"/>
      <c r="H131" s="311"/>
      <c r="I131" s="311"/>
      <c r="J131" s="311"/>
      <c r="K131" s="311"/>
      <c r="L131" s="311"/>
    </row>
    <row r="132" spans="1:12" ht="16.5" customHeight="1">
      <c r="A132" s="481" t="s">
        <v>899</v>
      </c>
      <c r="B132" s="449"/>
      <c r="C132" s="449"/>
      <c r="D132" s="449"/>
      <c r="E132" s="449"/>
      <c r="F132" s="482"/>
      <c r="G132" s="311"/>
      <c r="H132" s="311"/>
      <c r="I132" s="311"/>
      <c r="J132" s="311"/>
      <c r="K132" s="311"/>
      <c r="L132" s="311"/>
    </row>
    <row r="133" spans="1:12" ht="16.5" customHeight="1">
      <c r="A133" s="481" t="s">
        <v>900</v>
      </c>
      <c r="B133" s="449"/>
      <c r="C133" s="449"/>
      <c r="D133" s="449"/>
      <c r="E133" s="449"/>
      <c r="F133" s="482"/>
      <c r="G133" s="311"/>
      <c r="H133" s="311"/>
      <c r="I133" s="311"/>
      <c r="J133" s="311"/>
      <c r="K133" s="311"/>
      <c r="L133" s="311"/>
    </row>
    <row r="134" spans="1:12" ht="15" customHeight="1">
      <c r="A134" s="481" t="s">
        <v>512</v>
      </c>
      <c r="B134" s="449"/>
      <c r="C134" s="449"/>
      <c r="D134" s="449"/>
      <c r="E134" s="449"/>
      <c r="F134" s="482"/>
      <c r="G134" s="311"/>
      <c r="H134" s="311"/>
      <c r="I134" s="311"/>
      <c r="J134" s="311"/>
      <c r="K134" s="311"/>
      <c r="L134" s="311"/>
    </row>
    <row r="135" spans="1:12" ht="109.5" customHeight="1">
      <c r="A135" s="481" t="s">
        <v>836</v>
      </c>
      <c r="B135" s="449"/>
      <c r="C135" s="449"/>
      <c r="D135" s="449"/>
      <c r="E135" s="449"/>
      <c r="F135" s="482"/>
      <c r="G135" s="311"/>
      <c r="H135" s="311"/>
      <c r="I135" s="311"/>
      <c r="J135" s="311"/>
      <c r="K135" s="311"/>
      <c r="L135" s="311"/>
    </row>
    <row r="136" spans="1:12" ht="120.95" customHeight="1">
      <c r="A136" s="481" t="s">
        <v>837</v>
      </c>
      <c r="B136" s="449"/>
      <c r="C136" s="449"/>
      <c r="D136" s="449"/>
      <c r="E136" s="449"/>
      <c r="F136" s="482"/>
      <c r="G136" s="311"/>
      <c r="H136" s="311"/>
      <c r="I136" s="311"/>
      <c r="J136" s="311"/>
      <c r="K136" s="311"/>
      <c r="L136" s="311"/>
    </row>
    <row r="137" spans="1:12" ht="16.5" customHeight="1">
      <c r="A137" s="481" t="s">
        <v>766</v>
      </c>
      <c r="B137" s="449"/>
      <c r="C137" s="449"/>
      <c r="D137" s="449"/>
      <c r="E137" s="449"/>
      <c r="F137" s="482"/>
      <c r="G137" s="311"/>
      <c r="H137" s="311"/>
      <c r="I137" s="311"/>
      <c r="J137" s="311"/>
      <c r="K137" s="311"/>
      <c r="L137" s="311"/>
    </row>
    <row r="138" spans="1:12" ht="16.5" customHeight="1">
      <c r="A138" s="481" t="s">
        <v>767</v>
      </c>
      <c r="B138" s="449"/>
      <c r="C138" s="449"/>
      <c r="D138" s="449"/>
      <c r="E138" s="449"/>
      <c r="F138" s="482"/>
      <c r="G138" s="311"/>
      <c r="H138" s="311"/>
      <c r="I138" s="311"/>
      <c r="J138" s="311"/>
      <c r="K138" s="311"/>
      <c r="L138" s="311"/>
    </row>
    <row r="139" spans="1:12" ht="16.5" customHeight="1">
      <c r="A139" s="481" t="s">
        <v>838</v>
      </c>
      <c r="B139" s="449"/>
      <c r="C139" s="449"/>
      <c r="D139" s="449"/>
      <c r="E139" s="449"/>
      <c r="F139" s="482"/>
      <c r="G139" s="311"/>
      <c r="H139" s="311"/>
      <c r="I139" s="311"/>
      <c r="J139" s="311"/>
      <c r="K139" s="311"/>
      <c r="L139" s="311"/>
    </row>
    <row r="140" spans="1:12" ht="16.5" customHeight="1">
      <c r="A140" s="478" t="s">
        <v>697</v>
      </c>
      <c r="B140" s="479"/>
      <c r="C140" s="479"/>
      <c r="D140" s="479"/>
      <c r="E140" s="479"/>
      <c r="F140" s="480"/>
      <c r="G140" s="311"/>
      <c r="H140" s="311"/>
      <c r="I140" s="311"/>
      <c r="J140" s="311"/>
      <c r="K140" s="311"/>
      <c r="L140" s="311"/>
    </row>
    <row r="141" spans="1:12" ht="16.5" customHeight="1">
      <c r="A141" s="481" t="s">
        <v>844</v>
      </c>
      <c r="B141" s="449"/>
      <c r="C141" s="449"/>
      <c r="D141" s="449"/>
      <c r="E141" s="449"/>
      <c r="F141" s="482"/>
      <c r="G141" s="311"/>
      <c r="H141" s="311"/>
      <c r="I141" s="311"/>
      <c r="J141" s="311"/>
      <c r="K141" s="311"/>
      <c r="L141" s="311"/>
    </row>
    <row r="142" spans="1:12" ht="16.5" customHeight="1" thickBot="1">
      <c r="A142" s="483" t="s">
        <v>845</v>
      </c>
      <c r="B142" s="484"/>
      <c r="C142" s="484"/>
      <c r="D142" s="484"/>
      <c r="E142" s="484"/>
      <c r="F142" s="485"/>
      <c r="G142" s="311"/>
      <c r="H142" s="311"/>
      <c r="I142" s="311"/>
      <c r="J142" s="311"/>
      <c r="K142" s="311"/>
      <c r="L142" s="311"/>
    </row>
    <row r="143" spans="1:12" ht="16.5" customHeight="1">
      <c r="A143" s="325"/>
      <c r="B143" s="325"/>
      <c r="C143" s="325"/>
      <c r="D143" s="325"/>
      <c r="E143" s="325"/>
      <c r="F143" s="325"/>
      <c r="G143" s="311"/>
      <c r="H143" s="311"/>
      <c r="I143" s="311"/>
      <c r="J143" s="311"/>
      <c r="K143" s="311"/>
      <c r="L143" s="311"/>
    </row>
    <row r="144" spans="1:12" s="208" customFormat="1" ht="16.5" customHeight="1">
      <c r="A144" s="313" t="s">
        <v>513</v>
      </c>
      <c r="B144" s="326"/>
      <c r="C144" s="327"/>
      <c r="D144" s="327"/>
      <c r="E144" s="327"/>
      <c r="F144" s="327"/>
      <c r="G144" s="289"/>
      <c r="H144" s="289"/>
      <c r="I144" s="289"/>
      <c r="J144" s="289"/>
      <c r="K144" s="289"/>
      <c r="L144" s="289"/>
    </row>
    <row r="145" spans="1:16384" s="208" customFormat="1" ht="16.5" customHeight="1">
      <c r="A145" s="313"/>
      <c r="B145" s="326"/>
      <c r="C145" s="327"/>
      <c r="D145" s="327"/>
      <c r="E145" s="327"/>
      <c r="F145" s="327"/>
      <c r="G145" s="289"/>
      <c r="H145" s="289"/>
      <c r="I145" s="289"/>
      <c r="J145" s="289"/>
      <c r="K145" s="289"/>
      <c r="L145" s="289"/>
    </row>
    <row r="146" spans="1:16384" s="208" customFormat="1" ht="16.5" customHeight="1">
      <c r="A146" s="405" t="s">
        <v>514</v>
      </c>
      <c r="B146" s="405"/>
      <c r="C146" s="405"/>
      <c r="D146" s="405"/>
      <c r="E146" s="405"/>
      <c r="F146" s="405"/>
      <c r="G146" s="289"/>
      <c r="H146" s="289"/>
      <c r="I146" s="289"/>
      <c r="J146" s="289"/>
      <c r="K146" s="289"/>
      <c r="L146" s="289"/>
    </row>
    <row r="147" spans="1:16384" s="208" customFormat="1" ht="16.5" customHeight="1">
      <c r="A147" s="405" t="s">
        <v>1146</v>
      </c>
      <c r="B147" s="405"/>
      <c r="C147" s="405"/>
      <c r="D147" s="405"/>
      <c r="E147" s="405"/>
      <c r="F147" s="405"/>
      <c r="G147" s="289"/>
      <c r="H147" s="289"/>
      <c r="I147" s="289"/>
      <c r="J147" s="289"/>
      <c r="K147" s="289"/>
      <c r="L147" s="289"/>
    </row>
    <row r="148" spans="1:16384" s="208" customFormat="1" ht="16.5" customHeight="1">
      <c r="A148" s="402" t="s">
        <v>1167</v>
      </c>
      <c r="B148" s="402"/>
      <c r="C148" s="402"/>
      <c r="D148" s="402"/>
      <c r="E148" s="402"/>
      <c r="F148" s="402"/>
      <c r="G148" s="289"/>
      <c r="H148" s="289"/>
      <c r="I148" s="289"/>
      <c r="J148" s="289"/>
      <c r="K148" s="289"/>
      <c r="L148" s="289"/>
    </row>
    <row r="149" spans="1:16384" s="208" customFormat="1" ht="35.1" customHeight="1">
      <c r="A149" s="405" t="s">
        <v>1188</v>
      </c>
      <c r="B149" s="405"/>
      <c r="C149" s="405"/>
      <c r="D149" s="405"/>
      <c r="E149" s="405"/>
      <c r="F149" s="405"/>
      <c r="G149" s="289"/>
      <c r="H149" s="289"/>
      <c r="I149" s="289"/>
      <c r="J149" s="289"/>
      <c r="K149" s="289"/>
      <c r="L149" s="289"/>
    </row>
    <row r="150" spans="1:16384" s="208" customFormat="1" ht="16.5" customHeight="1">
      <c r="A150" s="402" t="s">
        <v>823</v>
      </c>
      <c r="B150" s="402"/>
      <c r="C150" s="402"/>
      <c r="D150" s="402"/>
      <c r="E150" s="402"/>
      <c r="F150" s="402"/>
      <c r="G150" s="289"/>
      <c r="H150" s="289"/>
      <c r="I150" s="289"/>
      <c r="J150" s="289"/>
      <c r="K150" s="289"/>
      <c r="L150" s="289"/>
    </row>
    <row r="151" spans="1:16384" s="208" customFormat="1" ht="16.5" customHeight="1">
      <c r="A151" s="402" t="s">
        <v>1141</v>
      </c>
      <c r="B151" s="402"/>
      <c r="C151" s="402"/>
      <c r="D151" s="402"/>
      <c r="E151" s="402"/>
      <c r="F151" s="402"/>
      <c r="G151" s="289"/>
      <c r="H151" s="289"/>
      <c r="I151" s="289"/>
      <c r="J151" s="289"/>
      <c r="K151" s="289"/>
      <c r="L151" s="289"/>
    </row>
    <row r="152" spans="1:16384" s="208" customFormat="1" ht="16.5" customHeight="1">
      <c r="A152" s="402" t="s">
        <v>1205</v>
      </c>
      <c r="B152" s="402"/>
      <c r="C152" s="402"/>
      <c r="D152" s="402"/>
      <c r="E152" s="402"/>
      <c r="F152" s="402"/>
      <c r="G152" s="211"/>
      <c r="H152" s="211"/>
      <c r="I152" s="211"/>
      <c r="J152" s="211"/>
      <c r="K152" s="211"/>
      <c r="L152" s="211"/>
    </row>
    <row r="153" spans="1:16384" s="208" customFormat="1" ht="16.5" customHeight="1">
      <c r="A153" s="336"/>
      <c r="B153" s="336"/>
      <c r="C153" s="336"/>
      <c r="D153" s="336"/>
      <c r="E153" s="336"/>
      <c r="F153" s="336"/>
      <c r="G153" s="211"/>
      <c r="H153" s="211"/>
      <c r="I153" s="211"/>
      <c r="J153" s="211"/>
      <c r="K153" s="211"/>
      <c r="L153" s="211"/>
    </row>
    <row r="154" spans="1:16384" s="208" customFormat="1" ht="16.5" customHeight="1">
      <c r="A154" s="477" t="s">
        <v>515</v>
      </c>
      <c r="B154" s="477"/>
      <c r="C154" s="477"/>
      <c r="D154" s="477"/>
      <c r="E154" s="477"/>
      <c r="F154" s="477"/>
      <c r="G154" s="289"/>
      <c r="H154" s="289"/>
      <c r="I154" s="289"/>
      <c r="J154" s="289"/>
      <c r="K154" s="289"/>
      <c r="L154" s="289"/>
    </row>
    <row r="155" spans="1:16384" s="208" customFormat="1" ht="16.5" customHeight="1">
      <c r="A155" s="402" t="s">
        <v>1168</v>
      </c>
      <c r="B155" s="402"/>
      <c r="C155" s="402"/>
      <c r="D155" s="402"/>
      <c r="E155" s="402"/>
      <c r="F155" s="402"/>
      <c r="G155" s="289"/>
      <c r="H155" s="289"/>
      <c r="I155" s="289"/>
      <c r="J155" s="289"/>
      <c r="K155" s="289"/>
      <c r="L155" s="289"/>
    </row>
    <row r="156" spans="1:16384" s="208" customFormat="1" ht="16.5" customHeight="1">
      <c r="A156" s="402" t="s">
        <v>824</v>
      </c>
      <c r="B156" s="402"/>
      <c r="C156" s="402"/>
      <c r="D156" s="402"/>
      <c r="E156" s="402"/>
      <c r="F156" s="402"/>
      <c r="G156" s="289"/>
      <c r="H156" s="289"/>
      <c r="I156" s="289"/>
      <c r="J156" s="289"/>
      <c r="K156" s="289"/>
      <c r="L156" s="289"/>
    </row>
    <row r="157" spans="1:16384" s="208" customFormat="1" ht="16.5" customHeight="1">
      <c r="A157" s="405" t="s">
        <v>516</v>
      </c>
      <c r="B157" s="405"/>
      <c r="C157" s="405"/>
      <c r="D157" s="405"/>
      <c r="E157" s="405"/>
      <c r="F157" s="405"/>
      <c r="G157" s="289"/>
      <c r="H157" s="289"/>
      <c r="I157" s="289"/>
      <c r="J157" s="289"/>
      <c r="K157" s="289"/>
      <c r="L157" s="289"/>
    </row>
    <row r="158" spans="1:16384" s="208" customFormat="1" ht="16.5" customHeight="1">
      <c r="A158" s="402" t="s">
        <v>846</v>
      </c>
      <c r="B158" s="402"/>
      <c r="C158" s="402"/>
      <c r="D158" s="402"/>
      <c r="E158" s="402"/>
      <c r="F158" s="402"/>
      <c r="G158" s="289"/>
      <c r="H158" s="289"/>
      <c r="I158" s="289"/>
      <c r="J158" s="289"/>
      <c r="K158" s="289"/>
      <c r="L158" s="289"/>
      <c r="M158" s="489"/>
      <c r="N158" s="489"/>
      <c r="O158" s="489"/>
      <c r="P158" s="489"/>
      <c r="Q158" s="489"/>
      <c r="R158" s="489"/>
      <c r="S158" s="489"/>
      <c r="T158" s="489"/>
      <c r="U158" s="489"/>
      <c r="V158" s="489"/>
      <c r="W158" s="489"/>
      <c r="X158" s="489"/>
      <c r="Y158" s="489"/>
      <c r="Z158" s="489"/>
      <c r="AA158" s="489"/>
      <c r="AB158" s="489"/>
      <c r="AC158" s="489"/>
      <c r="AD158" s="489"/>
      <c r="AE158" s="489"/>
      <c r="AF158" s="489"/>
      <c r="AG158" s="489"/>
      <c r="AH158" s="489"/>
      <c r="AI158" s="489"/>
      <c r="AJ158" s="489"/>
      <c r="AK158" s="489"/>
      <c r="AL158" s="489"/>
      <c r="AM158" s="489"/>
      <c r="AN158" s="489"/>
      <c r="AO158" s="489"/>
      <c r="AP158" s="489"/>
      <c r="AQ158" s="489"/>
      <c r="AR158" s="489"/>
      <c r="AS158" s="489"/>
      <c r="AT158" s="489"/>
      <c r="AU158" s="489"/>
      <c r="AV158" s="489"/>
      <c r="AW158" s="489"/>
      <c r="AX158" s="489"/>
      <c r="AY158" s="489"/>
      <c r="AZ158" s="489"/>
      <c r="BA158" s="489"/>
      <c r="BB158" s="489"/>
      <c r="BC158" s="489"/>
      <c r="BD158" s="489"/>
      <c r="BE158" s="489"/>
      <c r="BF158" s="489"/>
      <c r="BG158" s="489"/>
      <c r="BH158" s="489"/>
      <c r="BI158" s="489"/>
      <c r="BJ158" s="489"/>
      <c r="BK158" s="489"/>
      <c r="BL158" s="489"/>
      <c r="BM158" s="489"/>
      <c r="BN158" s="489"/>
      <c r="BO158" s="489"/>
      <c r="BP158" s="489"/>
      <c r="BQ158" s="489"/>
      <c r="BR158" s="489"/>
      <c r="BS158" s="489"/>
      <c r="BT158" s="489"/>
      <c r="BU158" s="489"/>
      <c r="BV158" s="489"/>
      <c r="BW158" s="489"/>
      <c r="BX158" s="489"/>
      <c r="BY158" s="489"/>
      <c r="BZ158" s="489"/>
      <c r="CA158" s="489"/>
      <c r="CB158" s="489"/>
      <c r="CC158" s="489"/>
      <c r="CD158" s="489"/>
      <c r="CE158" s="489"/>
      <c r="CF158" s="489"/>
      <c r="CG158" s="489"/>
      <c r="CH158" s="489"/>
      <c r="CI158" s="489"/>
      <c r="CJ158" s="489"/>
      <c r="CK158" s="489"/>
      <c r="CL158" s="489"/>
      <c r="CM158" s="489"/>
      <c r="CN158" s="489"/>
      <c r="CO158" s="489"/>
      <c r="CP158" s="489"/>
      <c r="CQ158" s="489"/>
      <c r="CR158" s="489"/>
      <c r="CS158" s="489"/>
      <c r="CT158" s="489"/>
      <c r="CU158" s="489"/>
      <c r="CV158" s="489"/>
      <c r="CW158" s="489"/>
      <c r="CX158" s="489"/>
      <c r="CY158" s="489"/>
      <c r="CZ158" s="489"/>
      <c r="DA158" s="489"/>
      <c r="DB158" s="489"/>
      <c r="DC158" s="489"/>
      <c r="DD158" s="489"/>
      <c r="DE158" s="489"/>
      <c r="DF158" s="489"/>
      <c r="DG158" s="489"/>
      <c r="DH158" s="489"/>
      <c r="DI158" s="489"/>
      <c r="DJ158" s="489"/>
      <c r="DK158" s="489"/>
      <c r="DL158" s="489"/>
      <c r="DM158" s="489"/>
      <c r="DN158" s="489"/>
      <c r="DO158" s="489"/>
      <c r="DP158" s="489"/>
      <c r="DQ158" s="489"/>
      <c r="DR158" s="489"/>
      <c r="DS158" s="489"/>
      <c r="DT158" s="489"/>
      <c r="DU158" s="489"/>
      <c r="DV158" s="489"/>
      <c r="DW158" s="489"/>
      <c r="DX158" s="489"/>
      <c r="DY158" s="489"/>
      <c r="DZ158" s="489"/>
      <c r="EA158" s="489"/>
      <c r="EB158" s="489"/>
      <c r="EC158" s="489"/>
      <c r="ED158" s="489"/>
      <c r="EE158" s="489"/>
      <c r="EF158" s="489"/>
      <c r="EG158" s="489"/>
      <c r="EH158" s="489"/>
      <c r="EI158" s="489"/>
      <c r="EJ158" s="489"/>
      <c r="EK158" s="489"/>
      <c r="EL158" s="489"/>
      <c r="EM158" s="489"/>
      <c r="EN158" s="489"/>
      <c r="EO158" s="489"/>
      <c r="EP158" s="489"/>
      <c r="EQ158" s="489"/>
      <c r="ER158" s="489"/>
      <c r="ES158" s="489"/>
      <c r="ET158" s="489"/>
      <c r="EU158" s="489"/>
      <c r="EV158" s="489"/>
      <c r="EW158" s="489"/>
      <c r="EX158" s="489"/>
      <c r="EY158" s="489"/>
      <c r="EZ158" s="489"/>
      <c r="FA158" s="489"/>
      <c r="FB158" s="489"/>
      <c r="FC158" s="489"/>
      <c r="FD158" s="489"/>
      <c r="FE158" s="489"/>
      <c r="FF158" s="489"/>
      <c r="FG158" s="489"/>
      <c r="FH158" s="489"/>
      <c r="FI158" s="489"/>
      <c r="FJ158" s="489"/>
      <c r="FK158" s="489"/>
      <c r="FL158" s="489"/>
      <c r="FM158" s="489"/>
      <c r="FN158" s="489"/>
      <c r="FO158" s="489"/>
      <c r="FP158" s="489"/>
      <c r="FQ158" s="489"/>
      <c r="FR158" s="489"/>
      <c r="FS158" s="489"/>
      <c r="FT158" s="489"/>
      <c r="FU158" s="489"/>
      <c r="FV158" s="489"/>
      <c r="FW158" s="489"/>
      <c r="FX158" s="489"/>
      <c r="FY158" s="489"/>
      <c r="FZ158" s="489"/>
      <c r="GA158" s="489"/>
      <c r="GB158" s="489"/>
      <c r="GC158" s="489"/>
      <c r="GD158" s="489"/>
      <c r="GE158" s="489"/>
      <c r="GF158" s="489"/>
      <c r="GG158" s="489"/>
      <c r="GH158" s="489"/>
      <c r="GI158" s="489"/>
      <c r="GJ158" s="489"/>
      <c r="GK158" s="489"/>
      <c r="GL158" s="489"/>
      <c r="GM158" s="489"/>
      <c r="GN158" s="489"/>
      <c r="GO158" s="489"/>
      <c r="GP158" s="489"/>
      <c r="GQ158" s="489"/>
      <c r="GR158" s="489"/>
      <c r="GS158" s="489"/>
      <c r="GT158" s="489"/>
      <c r="GU158" s="489"/>
      <c r="GV158" s="489"/>
      <c r="GW158" s="489"/>
      <c r="GX158" s="489"/>
      <c r="GY158" s="489"/>
      <c r="GZ158" s="489"/>
      <c r="HA158" s="489"/>
      <c r="HB158" s="489"/>
      <c r="HC158" s="489"/>
      <c r="HD158" s="489"/>
      <c r="HE158" s="489"/>
      <c r="HF158" s="489"/>
      <c r="HG158" s="489"/>
      <c r="HH158" s="489"/>
      <c r="HI158" s="489"/>
      <c r="HJ158" s="489"/>
      <c r="HK158" s="489"/>
      <c r="HL158" s="489"/>
      <c r="HM158" s="489"/>
      <c r="HN158" s="489"/>
      <c r="HO158" s="489"/>
      <c r="HP158" s="489"/>
      <c r="HQ158" s="489"/>
      <c r="HR158" s="489"/>
      <c r="HS158" s="489"/>
      <c r="HT158" s="489"/>
      <c r="HU158" s="489"/>
      <c r="HV158" s="489"/>
      <c r="HW158" s="489"/>
      <c r="HX158" s="489"/>
      <c r="HY158" s="489"/>
      <c r="HZ158" s="489"/>
      <c r="IA158" s="489"/>
      <c r="IB158" s="489"/>
      <c r="IC158" s="489"/>
      <c r="ID158" s="489"/>
      <c r="IE158" s="489"/>
      <c r="IF158" s="489"/>
      <c r="IG158" s="489"/>
      <c r="IH158" s="489"/>
      <c r="II158" s="489"/>
      <c r="IJ158" s="489"/>
      <c r="IK158" s="489"/>
      <c r="IL158" s="489"/>
      <c r="IM158" s="489"/>
      <c r="IN158" s="489"/>
      <c r="IO158" s="489"/>
      <c r="IP158" s="489"/>
      <c r="IQ158" s="489"/>
      <c r="IR158" s="489"/>
      <c r="IS158" s="489"/>
      <c r="IT158" s="489"/>
      <c r="IU158" s="489"/>
      <c r="IV158" s="489"/>
      <c r="IW158" s="489"/>
      <c r="IX158" s="489"/>
      <c r="IY158" s="489"/>
      <c r="IZ158" s="489"/>
      <c r="JA158" s="489"/>
      <c r="JB158" s="489"/>
      <c r="JC158" s="489"/>
      <c r="JD158" s="489"/>
      <c r="JE158" s="489"/>
      <c r="JF158" s="489"/>
      <c r="JG158" s="489"/>
      <c r="JH158" s="489"/>
      <c r="JI158" s="489"/>
      <c r="JJ158" s="489"/>
      <c r="JK158" s="489"/>
      <c r="JL158" s="489"/>
      <c r="JM158" s="489"/>
      <c r="JN158" s="489"/>
      <c r="JO158" s="489"/>
      <c r="JP158" s="489"/>
      <c r="JQ158" s="489"/>
      <c r="JR158" s="489"/>
      <c r="JS158" s="489"/>
      <c r="JT158" s="489"/>
      <c r="JU158" s="489"/>
      <c r="JV158" s="489"/>
      <c r="JW158" s="489"/>
      <c r="JX158" s="489"/>
      <c r="JY158" s="489"/>
      <c r="JZ158" s="489"/>
      <c r="KA158" s="489"/>
      <c r="KB158" s="489"/>
      <c r="KC158" s="489"/>
      <c r="KD158" s="489"/>
      <c r="KE158" s="489"/>
      <c r="KF158" s="489"/>
      <c r="KG158" s="489"/>
      <c r="KH158" s="489"/>
      <c r="KI158" s="489"/>
      <c r="KJ158" s="489"/>
      <c r="KK158" s="489"/>
      <c r="KL158" s="489"/>
      <c r="KM158" s="489"/>
      <c r="KN158" s="489"/>
      <c r="KO158" s="489"/>
      <c r="KP158" s="489"/>
      <c r="KQ158" s="489"/>
      <c r="KR158" s="489"/>
      <c r="KS158" s="489"/>
      <c r="KT158" s="489"/>
      <c r="KU158" s="489"/>
      <c r="KV158" s="489"/>
      <c r="KW158" s="489"/>
      <c r="KX158" s="489"/>
      <c r="KY158" s="489"/>
      <c r="KZ158" s="489"/>
      <c r="LA158" s="489"/>
      <c r="LB158" s="489"/>
      <c r="LC158" s="489"/>
      <c r="LD158" s="489"/>
      <c r="LE158" s="489"/>
      <c r="LF158" s="489"/>
      <c r="LG158" s="489"/>
      <c r="LH158" s="489"/>
      <c r="LI158" s="489"/>
      <c r="LJ158" s="489"/>
      <c r="LK158" s="489"/>
      <c r="LL158" s="489"/>
      <c r="LM158" s="489"/>
      <c r="LN158" s="489"/>
      <c r="LO158" s="489"/>
      <c r="LP158" s="489"/>
      <c r="LQ158" s="489"/>
      <c r="LR158" s="489"/>
      <c r="LS158" s="489"/>
      <c r="LT158" s="489"/>
      <c r="LU158" s="489"/>
      <c r="LV158" s="489"/>
      <c r="LW158" s="489"/>
      <c r="LX158" s="489"/>
      <c r="LY158" s="489"/>
      <c r="LZ158" s="489"/>
      <c r="MA158" s="489"/>
      <c r="MB158" s="489"/>
      <c r="MC158" s="489"/>
      <c r="MD158" s="489"/>
      <c r="ME158" s="489"/>
      <c r="MF158" s="489"/>
      <c r="MG158" s="489"/>
      <c r="MH158" s="489"/>
      <c r="MI158" s="489"/>
      <c r="MJ158" s="489"/>
      <c r="MK158" s="489"/>
      <c r="ML158" s="489"/>
      <c r="MM158" s="489"/>
      <c r="MN158" s="489"/>
      <c r="MO158" s="489"/>
      <c r="MP158" s="489"/>
      <c r="MQ158" s="489"/>
      <c r="MR158" s="489"/>
      <c r="MS158" s="489"/>
      <c r="MT158" s="489"/>
      <c r="MU158" s="489"/>
      <c r="MV158" s="489"/>
      <c r="MW158" s="489"/>
      <c r="MX158" s="489"/>
      <c r="MY158" s="489"/>
      <c r="MZ158" s="489"/>
      <c r="NA158" s="489"/>
      <c r="NB158" s="489"/>
      <c r="NC158" s="489"/>
      <c r="ND158" s="489"/>
      <c r="NE158" s="489"/>
      <c r="NF158" s="489"/>
      <c r="NG158" s="489"/>
      <c r="NH158" s="489"/>
      <c r="NI158" s="489"/>
      <c r="NJ158" s="489"/>
      <c r="NK158" s="489"/>
      <c r="NL158" s="489"/>
      <c r="NM158" s="489"/>
      <c r="NN158" s="489"/>
      <c r="NO158" s="489"/>
      <c r="NP158" s="489"/>
      <c r="NQ158" s="489"/>
      <c r="NR158" s="489"/>
      <c r="NS158" s="489"/>
      <c r="NT158" s="489"/>
      <c r="NU158" s="489"/>
      <c r="NV158" s="489"/>
      <c r="NW158" s="489"/>
      <c r="NX158" s="489"/>
      <c r="NY158" s="489"/>
      <c r="NZ158" s="489"/>
      <c r="OA158" s="489"/>
      <c r="OB158" s="489"/>
      <c r="OC158" s="489"/>
      <c r="OD158" s="489"/>
      <c r="OE158" s="489"/>
      <c r="OF158" s="489"/>
      <c r="OG158" s="489"/>
      <c r="OH158" s="489"/>
      <c r="OI158" s="489"/>
      <c r="OJ158" s="489"/>
      <c r="OK158" s="489"/>
      <c r="OL158" s="489"/>
      <c r="OM158" s="489"/>
      <c r="ON158" s="489"/>
      <c r="OO158" s="489"/>
      <c r="OP158" s="489"/>
      <c r="OQ158" s="489"/>
      <c r="OR158" s="489"/>
      <c r="OS158" s="489"/>
      <c r="OT158" s="489"/>
      <c r="OU158" s="489"/>
      <c r="OV158" s="489"/>
      <c r="OW158" s="489"/>
      <c r="OX158" s="489"/>
      <c r="OY158" s="489"/>
      <c r="OZ158" s="489"/>
      <c r="PA158" s="489"/>
      <c r="PB158" s="489"/>
      <c r="PC158" s="489"/>
      <c r="PD158" s="489"/>
      <c r="PE158" s="489"/>
      <c r="PF158" s="489"/>
      <c r="PG158" s="489"/>
      <c r="PH158" s="489"/>
      <c r="PI158" s="489"/>
      <c r="PJ158" s="489"/>
      <c r="PK158" s="489"/>
      <c r="PL158" s="489"/>
      <c r="PM158" s="489"/>
      <c r="PN158" s="489"/>
      <c r="PO158" s="489"/>
      <c r="PP158" s="489"/>
      <c r="PQ158" s="489"/>
      <c r="PR158" s="489"/>
      <c r="PS158" s="489"/>
      <c r="PT158" s="489"/>
      <c r="PU158" s="489"/>
      <c r="PV158" s="489"/>
      <c r="PW158" s="489"/>
      <c r="PX158" s="489"/>
      <c r="PY158" s="489"/>
      <c r="PZ158" s="489"/>
      <c r="QA158" s="489"/>
      <c r="QB158" s="489"/>
      <c r="QC158" s="489"/>
      <c r="QD158" s="489"/>
      <c r="QE158" s="489"/>
      <c r="QF158" s="489"/>
      <c r="QG158" s="489"/>
      <c r="QH158" s="489"/>
      <c r="QI158" s="489"/>
      <c r="QJ158" s="489"/>
      <c r="QK158" s="489"/>
      <c r="QL158" s="489"/>
      <c r="QM158" s="489"/>
      <c r="QN158" s="489"/>
      <c r="QO158" s="489"/>
      <c r="QP158" s="489"/>
      <c r="QQ158" s="489"/>
      <c r="QR158" s="489"/>
      <c r="QS158" s="489"/>
      <c r="QT158" s="489"/>
      <c r="QU158" s="489"/>
      <c r="QV158" s="489"/>
      <c r="QW158" s="489"/>
      <c r="QX158" s="489"/>
      <c r="QY158" s="489"/>
      <c r="QZ158" s="489"/>
      <c r="RA158" s="489"/>
      <c r="RB158" s="489"/>
      <c r="RC158" s="489"/>
      <c r="RD158" s="489"/>
      <c r="RE158" s="489"/>
      <c r="RF158" s="489"/>
      <c r="RG158" s="489"/>
      <c r="RH158" s="489"/>
      <c r="RI158" s="489"/>
      <c r="RJ158" s="489"/>
      <c r="RK158" s="489"/>
      <c r="RL158" s="489"/>
      <c r="RM158" s="489"/>
      <c r="RN158" s="489"/>
      <c r="RO158" s="489"/>
      <c r="RP158" s="489"/>
      <c r="RQ158" s="489"/>
      <c r="RR158" s="489"/>
      <c r="RS158" s="489"/>
      <c r="RT158" s="489"/>
      <c r="RU158" s="489"/>
      <c r="RV158" s="489"/>
      <c r="RW158" s="489"/>
      <c r="RX158" s="489"/>
      <c r="RY158" s="489"/>
      <c r="RZ158" s="489"/>
      <c r="SA158" s="489"/>
      <c r="SB158" s="489"/>
      <c r="SC158" s="489"/>
      <c r="SD158" s="489"/>
      <c r="SE158" s="489"/>
      <c r="SF158" s="489"/>
      <c r="SG158" s="489"/>
      <c r="SH158" s="489"/>
      <c r="SI158" s="489"/>
      <c r="SJ158" s="489"/>
      <c r="SK158" s="489"/>
      <c r="SL158" s="489"/>
      <c r="SM158" s="489"/>
      <c r="SN158" s="489"/>
      <c r="SO158" s="489"/>
      <c r="SP158" s="489"/>
      <c r="SQ158" s="489"/>
      <c r="SR158" s="489"/>
      <c r="SS158" s="489"/>
      <c r="ST158" s="489"/>
      <c r="SU158" s="489"/>
      <c r="SV158" s="489"/>
      <c r="SW158" s="489"/>
      <c r="SX158" s="489"/>
      <c r="SY158" s="489"/>
      <c r="SZ158" s="489"/>
      <c r="TA158" s="489"/>
      <c r="TB158" s="489"/>
      <c r="TC158" s="489"/>
      <c r="TD158" s="489"/>
      <c r="TE158" s="489"/>
      <c r="TF158" s="489"/>
      <c r="TG158" s="489"/>
      <c r="TH158" s="489"/>
      <c r="TI158" s="489"/>
      <c r="TJ158" s="489"/>
      <c r="TK158" s="489"/>
      <c r="TL158" s="489"/>
      <c r="TM158" s="489"/>
      <c r="TN158" s="489"/>
      <c r="TO158" s="489"/>
      <c r="TP158" s="489"/>
      <c r="TQ158" s="489"/>
      <c r="TR158" s="489"/>
      <c r="TS158" s="489"/>
      <c r="TT158" s="489"/>
      <c r="TU158" s="489"/>
      <c r="TV158" s="489"/>
      <c r="TW158" s="489"/>
      <c r="TX158" s="489"/>
      <c r="TY158" s="489"/>
      <c r="TZ158" s="489"/>
      <c r="UA158" s="489"/>
      <c r="UB158" s="489"/>
      <c r="UC158" s="489"/>
      <c r="UD158" s="489"/>
      <c r="UE158" s="489"/>
      <c r="UF158" s="489"/>
      <c r="UG158" s="489"/>
      <c r="UH158" s="489"/>
      <c r="UI158" s="489"/>
      <c r="UJ158" s="489"/>
      <c r="UK158" s="489"/>
      <c r="UL158" s="489"/>
      <c r="UM158" s="489"/>
      <c r="UN158" s="489"/>
      <c r="UO158" s="489"/>
      <c r="UP158" s="489"/>
      <c r="UQ158" s="489"/>
      <c r="UR158" s="489"/>
      <c r="US158" s="489"/>
      <c r="UT158" s="489"/>
      <c r="UU158" s="489"/>
      <c r="UV158" s="489"/>
      <c r="UW158" s="489"/>
      <c r="UX158" s="489"/>
      <c r="UY158" s="489"/>
      <c r="UZ158" s="489"/>
      <c r="VA158" s="489"/>
      <c r="VB158" s="489"/>
      <c r="VC158" s="489"/>
      <c r="VD158" s="489"/>
      <c r="VE158" s="489"/>
      <c r="VF158" s="489"/>
      <c r="VG158" s="489"/>
      <c r="VH158" s="489"/>
      <c r="VI158" s="489"/>
      <c r="VJ158" s="489"/>
      <c r="VK158" s="489"/>
      <c r="VL158" s="489"/>
      <c r="VM158" s="489"/>
      <c r="VN158" s="489"/>
      <c r="VO158" s="489"/>
      <c r="VP158" s="489"/>
      <c r="VQ158" s="489"/>
      <c r="VR158" s="489"/>
      <c r="VS158" s="489"/>
      <c r="VT158" s="489"/>
      <c r="VU158" s="489"/>
      <c r="VV158" s="489"/>
      <c r="VW158" s="489"/>
      <c r="VX158" s="489"/>
      <c r="VY158" s="489"/>
      <c r="VZ158" s="489"/>
      <c r="WA158" s="489"/>
      <c r="WB158" s="489"/>
      <c r="WC158" s="489"/>
      <c r="WD158" s="489"/>
      <c r="WE158" s="489"/>
      <c r="WF158" s="489"/>
      <c r="WG158" s="489"/>
      <c r="WH158" s="489"/>
      <c r="WI158" s="489"/>
      <c r="WJ158" s="489"/>
      <c r="WK158" s="489"/>
      <c r="WL158" s="489"/>
      <c r="WM158" s="489"/>
      <c r="WN158" s="489"/>
      <c r="WO158" s="489"/>
      <c r="WP158" s="489"/>
      <c r="WQ158" s="489"/>
      <c r="WR158" s="489"/>
      <c r="WS158" s="489"/>
      <c r="WT158" s="489"/>
      <c r="WU158" s="489"/>
      <c r="WV158" s="489"/>
      <c r="WW158" s="489"/>
      <c r="WX158" s="489"/>
      <c r="WY158" s="489"/>
      <c r="WZ158" s="489"/>
      <c r="XA158" s="489"/>
      <c r="XB158" s="489"/>
      <c r="XC158" s="489"/>
      <c r="XD158" s="489"/>
      <c r="XE158" s="489"/>
      <c r="XF158" s="489"/>
      <c r="XG158" s="489"/>
      <c r="XH158" s="489"/>
      <c r="XI158" s="489"/>
      <c r="XJ158" s="489"/>
      <c r="XK158" s="489"/>
      <c r="XL158" s="489"/>
      <c r="XM158" s="489"/>
      <c r="XN158" s="489"/>
      <c r="XO158" s="489"/>
      <c r="XP158" s="489"/>
      <c r="XQ158" s="489"/>
      <c r="XR158" s="489"/>
      <c r="XS158" s="489"/>
      <c r="XT158" s="489"/>
      <c r="XU158" s="489"/>
      <c r="XV158" s="489"/>
      <c r="XW158" s="489"/>
      <c r="XX158" s="489"/>
      <c r="XY158" s="489"/>
      <c r="XZ158" s="489"/>
      <c r="YA158" s="489"/>
      <c r="YB158" s="489"/>
      <c r="YC158" s="489"/>
      <c r="YD158" s="489"/>
      <c r="YE158" s="489"/>
      <c r="YF158" s="489"/>
      <c r="YG158" s="489"/>
      <c r="YH158" s="489"/>
      <c r="YI158" s="489"/>
      <c r="YJ158" s="489"/>
      <c r="YK158" s="489"/>
      <c r="YL158" s="489"/>
      <c r="YM158" s="489"/>
      <c r="YN158" s="489"/>
      <c r="YO158" s="489"/>
      <c r="YP158" s="489"/>
      <c r="YQ158" s="489"/>
      <c r="YR158" s="489"/>
      <c r="YS158" s="489"/>
      <c r="YT158" s="489"/>
      <c r="YU158" s="489"/>
      <c r="YV158" s="489"/>
      <c r="YW158" s="489"/>
      <c r="YX158" s="489"/>
      <c r="YY158" s="489"/>
      <c r="YZ158" s="489"/>
      <c r="ZA158" s="489"/>
      <c r="ZB158" s="489"/>
      <c r="ZC158" s="489"/>
      <c r="ZD158" s="489"/>
      <c r="ZE158" s="489"/>
      <c r="ZF158" s="489"/>
      <c r="ZG158" s="489"/>
      <c r="ZH158" s="489"/>
      <c r="ZI158" s="489"/>
      <c r="ZJ158" s="489"/>
      <c r="ZK158" s="489"/>
      <c r="ZL158" s="489"/>
      <c r="ZM158" s="489"/>
      <c r="ZN158" s="489"/>
      <c r="ZO158" s="489"/>
      <c r="ZP158" s="489"/>
      <c r="ZQ158" s="489"/>
      <c r="ZR158" s="489"/>
      <c r="ZS158" s="489"/>
      <c r="ZT158" s="489"/>
      <c r="ZU158" s="489"/>
      <c r="ZV158" s="489"/>
      <c r="ZW158" s="489"/>
      <c r="ZX158" s="489"/>
      <c r="ZY158" s="489"/>
      <c r="ZZ158" s="489"/>
      <c r="AAA158" s="489"/>
      <c r="AAB158" s="489"/>
      <c r="AAC158" s="489"/>
      <c r="AAD158" s="489"/>
      <c r="AAE158" s="489"/>
      <c r="AAF158" s="489"/>
      <c r="AAG158" s="489"/>
      <c r="AAH158" s="489"/>
      <c r="AAI158" s="489"/>
      <c r="AAJ158" s="489"/>
      <c r="AAK158" s="489"/>
      <c r="AAL158" s="489"/>
      <c r="AAM158" s="489"/>
      <c r="AAN158" s="489"/>
      <c r="AAO158" s="489"/>
      <c r="AAP158" s="489"/>
      <c r="AAQ158" s="489"/>
      <c r="AAR158" s="489"/>
      <c r="AAS158" s="489"/>
      <c r="AAT158" s="489"/>
      <c r="AAU158" s="489"/>
      <c r="AAV158" s="489"/>
      <c r="AAW158" s="489"/>
      <c r="AAX158" s="489"/>
      <c r="AAY158" s="489"/>
      <c r="AAZ158" s="489"/>
      <c r="ABA158" s="489"/>
      <c r="ABB158" s="489"/>
      <c r="ABC158" s="489"/>
      <c r="ABD158" s="489"/>
      <c r="ABE158" s="489"/>
      <c r="ABF158" s="489"/>
      <c r="ABG158" s="489"/>
      <c r="ABH158" s="489"/>
      <c r="ABI158" s="489"/>
      <c r="ABJ158" s="489"/>
      <c r="ABK158" s="489"/>
      <c r="ABL158" s="489"/>
      <c r="ABM158" s="489"/>
      <c r="ABN158" s="489"/>
      <c r="ABO158" s="489"/>
      <c r="ABP158" s="489"/>
      <c r="ABQ158" s="489"/>
      <c r="ABR158" s="489"/>
      <c r="ABS158" s="489"/>
      <c r="ABT158" s="489"/>
      <c r="ABU158" s="489"/>
      <c r="ABV158" s="489"/>
      <c r="ABW158" s="489"/>
      <c r="ABX158" s="489"/>
      <c r="ABY158" s="489"/>
      <c r="ABZ158" s="489"/>
      <c r="ACA158" s="489"/>
      <c r="ACB158" s="489"/>
      <c r="ACC158" s="489"/>
      <c r="ACD158" s="489"/>
      <c r="ACE158" s="489"/>
      <c r="ACF158" s="489"/>
      <c r="ACG158" s="489"/>
      <c r="ACH158" s="489"/>
      <c r="ACI158" s="489"/>
      <c r="ACJ158" s="489"/>
      <c r="ACK158" s="489"/>
      <c r="ACL158" s="489"/>
      <c r="ACM158" s="489"/>
      <c r="ACN158" s="489"/>
      <c r="ACO158" s="489"/>
      <c r="ACP158" s="489"/>
      <c r="ACQ158" s="489"/>
      <c r="ACR158" s="489"/>
      <c r="ACS158" s="489"/>
      <c r="ACT158" s="489"/>
      <c r="ACU158" s="489"/>
      <c r="ACV158" s="489"/>
      <c r="ACW158" s="489"/>
      <c r="ACX158" s="489"/>
      <c r="ACY158" s="489"/>
      <c r="ACZ158" s="489"/>
      <c r="ADA158" s="489"/>
      <c r="ADB158" s="489"/>
      <c r="ADC158" s="489"/>
      <c r="ADD158" s="489"/>
      <c r="ADE158" s="489"/>
      <c r="ADF158" s="489"/>
      <c r="ADG158" s="489"/>
      <c r="ADH158" s="489"/>
      <c r="ADI158" s="489"/>
      <c r="ADJ158" s="489"/>
      <c r="ADK158" s="489"/>
      <c r="ADL158" s="489"/>
      <c r="ADM158" s="489"/>
      <c r="ADN158" s="489"/>
      <c r="ADO158" s="489"/>
      <c r="ADP158" s="489"/>
      <c r="ADQ158" s="489"/>
      <c r="ADR158" s="489"/>
      <c r="ADS158" s="489"/>
      <c r="ADT158" s="489"/>
      <c r="ADU158" s="489"/>
      <c r="ADV158" s="489"/>
      <c r="ADW158" s="489"/>
      <c r="ADX158" s="489"/>
      <c r="ADY158" s="489"/>
      <c r="ADZ158" s="489"/>
      <c r="AEA158" s="489"/>
      <c r="AEB158" s="489"/>
      <c r="AEC158" s="489"/>
      <c r="AED158" s="489"/>
      <c r="AEE158" s="489"/>
      <c r="AEF158" s="489"/>
      <c r="AEG158" s="489"/>
      <c r="AEH158" s="489"/>
      <c r="AEI158" s="489"/>
      <c r="AEJ158" s="489"/>
      <c r="AEK158" s="489"/>
      <c r="AEL158" s="489"/>
      <c r="AEM158" s="489"/>
      <c r="AEN158" s="489"/>
      <c r="AEO158" s="489"/>
      <c r="AEP158" s="489"/>
      <c r="AEQ158" s="489"/>
      <c r="AER158" s="489"/>
      <c r="AES158" s="489"/>
      <c r="AET158" s="489"/>
      <c r="AEU158" s="489"/>
      <c r="AEV158" s="489"/>
      <c r="AEW158" s="489"/>
      <c r="AEX158" s="489"/>
      <c r="AEY158" s="489"/>
      <c r="AEZ158" s="489"/>
      <c r="AFA158" s="489"/>
      <c r="AFB158" s="489"/>
      <c r="AFC158" s="489"/>
      <c r="AFD158" s="489"/>
      <c r="AFE158" s="489"/>
      <c r="AFF158" s="489"/>
      <c r="AFG158" s="489"/>
      <c r="AFH158" s="489"/>
      <c r="AFI158" s="489"/>
      <c r="AFJ158" s="489"/>
      <c r="AFK158" s="489"/>
      <c r="AFL158" s="489"/>
      <c r="AFM158" s="489"/>
      <c r="AFN158" s="489"/>
      <c r="AFO158" s="489"/>
      <c r="AFP158" s="489"/>
      <c r="AFQ158" s="489"/>
      <c r="AFR158" s="489"/>
      <c r="AFS158" s="489"/>
      <c r="AFT158" s="489"/>
      <c r="AFU158" s="489"/>
      <c r="AFV158" s="489"/>
      <c r="AFW158" s="489"/>
      <c r="AFX158" s="489"/>
      <c r="AFY158" s="489"/>
      <c r="AFZ158" s="489"/>
      <c r="AGA158" s="489"/>
      <c r="AGB158" s="489"/>
      <c r="AGC158" s="489"/>
      <c r="AGD158" s="489"/>
      <c r="AGE158" s="489"/>
      <c r="AGF158" s="489"/>
      <c r="AGG158" s="489"/>
      <c r="AGH158" s="489"/>
      <c r="AGI158" s="489"/>
      <c r="AGJ158" s="489"/>
      <c r="AGK158" s="489"/>
      <c r="AGL158" s="489"/>
      <c r="AGM158" s="489"/>
      <c r="AGN158" s="489"/>
      <c r="AGO158" s="489"/>
      <c r="AGP158" s="489"/>
      <c r="AGQ158" s="489"/>
      <c r="AGR158" s="489"/>
      <c r="AGS158" s="489"/>
      <c r="AGT158" s="489"/>
      <c r="AGU158" s="489"/>
      <c r="AGV158" s="489"/>
      <c r="AGW158" s="489"/>
      <c r="AGX158" s="489"/>
      <c r="AGY158" s="489"/>
      <c r="AGZ158" s="489"/>
      <c r="AHA158" s="489"/>
      <c r="AHB158" s="489"/>
      <c r="AHC158" s="489"/>
      <c r="AHD158" s="489"/>
      <c r="AHE158" s="489"/>
      <c r="AHF158" s="489"/>
      <c r="AHG158" s="489"/>
      <c r="AHH158" s="489"/>
      <c r="AHI158" s="489"/>
      <c r="AHJ158" s="489"/>
      <c r="AHK158" s="489"/>
      <c r="AHL158" s="489"/>
      <c r="AHM158" s="489"/>
      <c r="AHN158" s="489"/>
      <c r="AHO158" s="489"/>
      <c r="AHP158" s="489"/>
      <c r="AHQ158" s="489"/>
      <c r="AHR158" s="489"/>
      <c r="AHS158" s="489"/>
      <c r="AHT158" s="489"/>
      <c r="AHU158" s="489"/>
      <c r="AHV158" s="489"/>
      <c r="AHW158" s="489"/>
      <c r="AHX158" s="489"/>
      <c r="AHY158" s="489"/>
      <c r="AHZ158" s="489"/>
      <c r="AIA158" s="489"/>
      <c r="AIB158" s="489"/>
      <c r="AIC158" s="489"/>
      <c r="AID158" s="489"/>
      <c r="AIE158" s="489"/>
      <c r="AIF158" s="489"/>
      <c r="AIG158" s="489"/>
      <c r="AIH158" s="489"/>
      <c r="AII158" s="489"/>
      <c r="AIJ158" s="489"/>
      <c r="AIK158" s="489"/>
      <c r="AIL158" s="489"/>
      <c r="AIM158" s="489"/>
      <c r="AIN158" s="489"/>
      <c r="AIO158" s="489"/>
      <c r="AIP158" s="489"/>
      <c r="AIQ158" s="489"/>
      <c r="AIR158" s="489"/>
      <c r="AIS158" s="489"/>
      <c r="AIT158" s="489"/>
      <c r="AIU158" s="489"/>
      <c r="AIV158" s="489"/>
      <c r="AIW158" s="489"/>
      <c r="AIX158" s="489"/>
      <c r="AIY158" s="489"/>
      <c r="AIZ158" s="489"/>
      <c r="AJA158" s="489"/>
      <c r="AJB158" s="489"/>
      <c r="AJC158" s="489"/>
      <c r="AJD158" s="489"/>
      <c r="AJE158" s="489"/>
      <c r="AJF158" s="489"/>
      <c r="AJG158" s="489"/>
      <c r="AJH158" s="489"/>
      <c r="AJI158" s="489"/>
      <c r="AJJ158" s="489"/>
      <c r="AJK158" s="489"/>
      <c r="AJL158" s="489"/>
      <c r="AJM158" s="489"/>
      <c r="AJN158" s="489"/>
      <c r="AJO158" s="489"/>
      <c r="AJP158" s="489"/>
      <c r="AJQ158" s="489"/>
      <c r="AJR158" s="489"/>
      <c r="AJS158" s="489"/>
      <c r="AJT158" s="489"/>
      <c r="AJU158" s="489"/>
      <c r="AJV158" s="489"/>
      <c r="AJW158" s="489"/>
      <c r="AJX158" s="489"/>
      <c r="AJY158" s="489"/>
      <c r="AJZ158" s="489"/>
      <c r="AKA158" s="489"/>
      <c r="AKB158" s="489"/>
      <c r="AKC158" s="489"/>
      <c r="AKD158" s="489"/>
      <c r="AKE158" s="489"/>
      <c r="AKF158" s="489"/>
      <c r="AKG158" s="489"/>
      <c r="AKH158" s="489"/>
      <c r="AKI158" s="489"/>
      <c r="AKJ158" s="489"/>
      <c r="AKK158" s="489"/>
      <c r="AKL158" s="489"/>
      <c r="AKM158" s="489"/>
      <c r="AKN158" s="489"/>
      <c r="AKO158" s="489"/>
      <c r="AKP158" s="489"/>
      <c r="AKQ158" s="489"/>
      <c r="AKR158" s="489"/>
      <c r="AKS158" s="489"/>
      <c r="AKT158" s="489"/>
      <c r="AKU158" s="489"/>
      <c r="AKV158" s="489"/>
      <c r="AKW158" s="489"/>
      <c r="AKX158" s="489"/>
      <c r="AKY158" s="489"/>
      <c r="AKZ158" s="489"/>
      <c r="ALA158" s="489"/>
      <c r="ALB158" s="489"/>
      <c r="ALC158" s="489"/>
      <c r="ALD158" s="489"/>
      <c r="ALE158" s="489"/>
      <c r="ALF158" s="489"/>
      <c r="ALG158" s="489"/>
      <c r="ALH158" s="489"/>
      <c r="ALI158" s="489"/>
      <c r="ALJ158" s="489"/>
      <c r="ALK158" s="489"/>
      <c r="ALL158" s="489"/>
      <c r="ALM158" s="489"/>
      <c r="ALN158" s="489"/>
      <c r="ALO158" s="489"/>
      <c r="ALP158" s="489"/>
      <c r="ALQ158" s="489"/>
      <c r="ALR158" s="489"/>
      <c r="ALS158" s="489"/>
      <c r="ALT158" s="489"/>
      <c r="ALU158" s="489"/>
      <c r="ALV158" s="489"/>
      <c r="ALW158" s="489"/>
      <c r="ALX158" s="489"/>
      <c r="ALY158" s="489"/>
      <c r="ALZ158" s="489"/>
      <c r="AMA158" s="489"/>
      <c r="AMB158" s="489"/>
      <c r="AMC158" s="489"/>
      <c r="AMD158" s="489"/>
      <c r="AME158" s="489"/>
      <c r="AMF158" s="489"/>
      <c r="AMG158" s="489"/>
      <c r="AMH158" s="489"/>
      <c r="AMI158" s="489"/>
      <c r="AMJ158" s="489"/>
      <c r="AMK158" s="489"/>
      <c r="AML158" s="489"/>
      <c r="AMM158" s="489"/>
      <c r="AMN158" s="489"/>
      <c r="AMO158" s="489"/>
      <c r="AMP158" s="489"/>
      <c r="AMQ158" s="489"/>
      <c r="AMR158" s="489"/>
      <c r="AMS158" s="489"/>
      <c r="AMT158" s="489"/>
      <c r="AMU158" s="489"/>
      <c r="AMV158" s="489"/>
      <c r="AMW158" s="489"/>
      <c r="AMX158" s="489"/>
      <c r="AMY158" s="489"/>
      <c r="AMZ158" s="489"/>
      <c r="ANA158" s="489"/>
      <c r="ANB158" s="489"/>
      <c r="ANC158" s="489"/>
      <c r="AND158" s="489"/>
      <c r="ANE158" s="489"/>
      <c r="ANF158" s="489"/>
      <c r="ANG158" s="489"/>
      <c r="ANH158" s="489"/>
      <c r="ANI158" s="489"/>
      <c r="ANJ158" s="489"/>
      <c r="ANK158" s="489"/>
      <c r="ANL158" s="489"/>
      <c r="ANM158" s="489"/>
      <c r="ANN158" s="489"/>
      <c r="ANO158" s="489"/>
      <c r="ANP158" s="489"/>
      <c r="ANQ158" s="489"/>
      <c r="ANR158" s="489"/>
      <c r="ANS158" s="489"/>
      <c r="ANT158" s="489"/>
      <c r="ANU158" s="489"/>
      <c r="ANV158" s="489"/>
      <c r="ANW158" s="489"/>
      <c r="ANX158" s="489"/>
      <c r="ANY158" s="489"/>
      <c r="ANZ158" s="489"/>
      <c r="AOA158" s="489"/>
      <c r="AOB158" s="489"/>
      <c r="AOC158" s="489"/>
      <c r="AOD158" s="489"/>
      <c r="AOE158" s="489"/>
      <c r="AOF158" s="489"/>
      <c r="AOG158" s="489"/>
      <c r="AOH158" s="489"/>
      <c r="AOI158" s="489"/>
      <c r="AOJ158" s="489"/>
      <c r="AOK158" s="489"/>
      <c r="AOL158" s="489"/>
      <c r="AOM158" s="489"/>
      <c r="AON158" s="489"/>
      <c r="AOO158" s="489"/>
      <c r="AOP158" s="489"/>
      <c r="AOQ158" s="489"/>
      <c r="AOR158" s="489"/>
      <c r="AOS158" s="489"/>
      <c r="AOT158" s="489"/>
      <c r="AOU158" s="489"/>
      <c r="AOV158" s="489"/>
      <c r="AOW158" s="489"/>
      <c r="AOX158" s="489"/>
      <c r="AOY158" s="489"/>
      <c r="AOZ158" s="489"/>
      <c r="APA158" s="489"/>
      <c r="APB158" s="489"/>
      <c r="APC158" s="489"/>
      <c r="APD158" s="489"/>
      <c r="APE158" s="489"/>
      <c r="APF158" s="489"/>
      <c r="APG158" s="489"/>
      <c r="APH158" s="489"/>
      <c r="API158" s="489"/>
      <c r="APJ158" s="489"/>
      <c r="APK158" s="489"/>
      <c r="APL158" s="489"/>
      <c r="APM158" s="489"/>
      <c r="APN158" s="489"/>
      <c r="APO158" s="489"/>
      <c r="APP158" s="489"/>
      <c r="APQ158" s="489"/>
      <c r="APR158" s="489"/>
      <c r="APS158" s="489"/>
      <c r="APT158" s="489"/>
      <c r="APU158" s="489"/>
      <c r="APV158" s="489"/>
      <c r="APW158" s="489"/>
      <c r="APX158" s="489"/>
      <c r="APY158" s="489"/>
      <c r="APZ158" s="489"/>
      <c r="AQA158" s="489"/>
      <c r="AQB158" s="489"/>
      <c r="AQC158" s="489"/>
      <c r="AQD158" s="489"/>
      <c r="AQE158" s="489"/>
      <c r="AQF158" s="489"/>
      <c r="AQG158" s="489"/>
      <c r="AQH158" s="489"/>
      <c r="AQI158" s="489"/>
      <c r="AQJ158" s="489"/>
      <c r="AQK158" s="489"/>
      <c r="AQL158" s="489"/>
      <c r="AQM158" s="489"/>
      <c r="AQN158" s="489"/>
      <c r="AQO158" s="489"/>
      <c r="AQP158" s="489"/>
      <c r="AQQ158" s="489"/>
      <c r="AQR158" s="489"/>
      <c r="AQS158" s="489"/>
      <c r="AQT158" s="489"/>
      <c r="AQU158" s="489"/>
      <c r="AQV158" s="489"/>
      <c r="AQW158" s="489"/>
      <c r="AQX158" s="489"/>
      <c r="AQY158" s="489"/>
      <c r="AQZ158" s="489"/>
      <c r="ARA158" s="489"/>
      <c r="ARB158" s="489"/>
      <c r="ARC158" s="489"/>
      <c r="ARD158" s="489"/>
      <c r="ARE158" s="489"/>
      <c r="ARF158" s="489"/>
      <c r="ARG158" s="489"/>
      <c r="ARH158" s="489"/>
      <c r="ARI158" s="489"/>
      <c r="ARJ158" s="489"/>
      <c r="ARK158" s="489"/>
      <c r="ARL158" s="489"/>
      <c r="ARM158" s="489"/>
      <c r="ARN158" s="489"/>
      <c r="ARO158" s="489"/>
      <c r="ARP158" s="489"/>
      <c r="ARQ158" s="489"/>
      <c r="ARR158" s="489"/>
      <c r="ARS158" s="489"/>
      <c r="ART158" s="489"/>
      <c r="ARU158" s="489"/>
      <c r="ARV158" s="489"/>
      <c r="ARW158" s="489"/>
      <c r="ARX158" s="489"/>
      <c r="ARY158" s="489"/>
      <c r="ARZ158" s="489"/>
      <c r="ASA158" s="489"/>
      <c r="ASB158" s="489"/>
      <c r="ASC158" s="489"/>
      <c r="ASD158" s="489"/>
      <c r="ASE158" s="489"/>
      <c r="ASF158" s="489"/>
      <c r="ASG158" s="489"/>
      <c r="ASH158" s="489"/>
      <c r="ASI158" s="489"/>
      <c r="ASJ158" s="489"/>
      <c r="ASK158" s="489"/>
      <c r="ASL158" s="489"/>
      <c r="ASM158" s="489"/>
      <c r="ASN158" s="489"/>
      <c r="ASO158" s="489"/>
      <c r="ASP158" s="489"/>
      <c r="ASQ158" s="489"/>
      <c r="ASR158" s="489"/>
      <c r="ASS158" s="489"/>
      <c r="AST158" s="489"/>
      <c r="ASU158" s="489"/>
      <c r="ASV158" s="489"/>
      <c r="ASW158" s="489"/>
      <c r="ASX158" s="489"/>
      <c r="ASY158" s="489"/>
      <c r="ASZ158" s="489"/>
      <c r="ATA158" s="489"/>
      <c r="ATB158" s="489"/>
      <c r="ATC158" s="489"/>
      <c r="ATD158" s="489"/>
      <c r="ATE158" s="489"/>
      <c r="ATF158" s="489"/>
      <c r="ATG158" s="489"/>
      <c r="ATH158" s="489"/>
      <c r="ATI158" s="489"/>
      <c r="ATJ158" s="489"/>
      <c r="ATK158" s="489"/>
      <c r="ATL158" s="489"/>
      <c r="ATM158" s="489"/>
      <c r="ATN158" s="489"/>
      <c r="ATO158" s="489"/>
      <c r="ATP158" s="489"/>
      <c r="ATQ158" s="489"/>
      <c r="ATR158" s="489"/>
      <c r="ATS158" s="489"/>
      <c r="ATT158" s="489"/>
      <c r="ATU158" s="489"/>
      <c r="ATV158" s="489"/>
      <c r="ATW158" s="489"/>
      <c r="ATX158" s="489"/>
      <c r="ATY158" s="489"/>
      <c r="ATZ158" s="489"/>
      <c r="AUA158" s="489"/>
      <c r="AUB158" s="489"/>
      <c r="AUC158" s="489"/>
      <c r="AUD158" s="489"/>
      <c r="AUE158" s="489"/>
      <c r="AUF158" s="489"/>
      <c r="AUG158" s="489"/>
      <c r="AUH158" s="489"/>
      <c r="AUI158" s="489"/>
      <c r="AUJ158" s="489"/>
      <c r="AUK158" s="489"/>
      <c r="AUL158" s="489"/>
      <c r="AUM158" s="489"/>
      <c r="AUN158" s="489"/>
      <c r="AUO158" s="489"/>
      <c r="AUP158" s="489"/>
      <c r="AUQ158" s="489"/>
      <c r="AUR158" s="489"/>
      <c r="AUS158" s="489"/>
      <c r="AUT158" s="489"/>
      <c r="AUU158" s="489"/>
      <c r="AUV158" s="489"/>
      <c r="AUW158" s="489"/>
      <c r="AUX158" s="489"/>
      <c r="AUY158" s="489"/>
      <c r="AUZ158" s="489"/>
      <c r="AVA158" s="489"/>
      <c r="AVB158" s="489"/>
      <c r="AVC158" s="489"/>
      <c r="AVD158" s="489"/>
      <c r="AVE158" s="489"/>
      <c r="AVF158" s="489"/>
      <c r="AVG158" s="489"/>
      <c r="AVH158" s="489"/>
      <c r="AVI158" s="489"/>
      <c r="AVJ158" s="489"/>
      <c r="AVK158" s="489"/>
      <c r="AVL158" s="489"/>
      <c r="AVM158" s="489"/>
      <c r="AVN158" s="489"/>
      <c r="AVO158" s="489"/>
      <c r="AVP158" s="489"/>
      <c r="AVQ158" s="489"/>
      <c r="AVR158" s="489"/>
      <c r="AVS158" s="489"/>
      <c r="AVT158" s="489"/>
      <c r="AVU158" s="489"/>
      <c r="AVV158" s="489"/>
      <c r="AVW158" s="489"/>
      <c r="AVX158" s="489"/>
      <c r="AVY158" s="489"/>
      <c r="AVZ158" s="489"/>
      <c r="AWA158" s="489"/>
      <c r="AWB158" s="489"/>
      <c r="AWC158" s="489"/>
      <c r="AWD158" s="489"/>
      <c r="AWE158" s="489"/>
      <c r="AWF158" s="489"/>
      <c r="AWG158" s="489"/>
      <c r="AWH158" s="489"/>
      <c r="AWI158" s="489"/>
      <c r="AWJ158" s="489"/>
      <c r="AWK158" s="489"/>
      <c r="AWL158" s="489"/>
      <c r="AWM158" s="489"/>
      <c r="AWN158" s="489"/>
      <c r="AWO158" s="489"/>
      <c r="AWP158" s="489"/>
      <c r="AWQ158" s="489"/>
      <c r="AWR158" s="489"/>
      <c r="AWS158" s="489"/>
      <c r="AWT158" s="489"/>
      <c r="AWU158" s="489"/>
      <c r="AWV158" s="489"/>
      <c r="AWW158" s="489"/>
      <c r="AWX158" s="489"/>
      <c r="AWY158" s="489"/>
      <c r="AWZ158" s="489"/>
      <c r="AXA158" s="489"/>
      <c r="AXB158" s="489"/>
      <c r="AXC158" s="489"/>
      <c r="AXD158" s="489"/>
      <c r="AXE158" s="489"/>
      <c r="AXF158" s="489"/>
      <c r="AXG158" s="489"/>
      <c r="AXH158" s="489"/>
      <c r="AXI158" s="489"/>
      <c r="AXJ158" s="489"/>
      <c r="AXK158" s="489"/>
      <c r="AXL158" s="489"/>
      <c r="AXM158" s="489"/>
      <c r="AXN158" s="489"/>
      <c r="AXO158" s="489"/>
      <c r="AXP158" s="489"/>
      <c r="AXQ158" s="489"/>
      <c r="AXR158" s="489"/>
      <c r="AXS158" s="489"/>
      <c r="AXT158" s="489"/>
      <c r="AXU158" s="489"/>
      <c r="AXV158" s="489"/>
      <c r="AXW158" s="489"/>
      <c r="AXX158" s="489"/>
      <c r="AXY158" s="489"/>
      <c r="AXZ158" s="489"/>
      <c r="AYA158" s="489"/>
      <c r="AYB158" s="489"/>
      <c r="AYC158" s="489"/>
      <c r="AYD158" s="489"/>
      <c r="AYE158" s="489"/>
      <c r="AYF158" s="489"/>
      <c r="AYG158" s="489"/>
      <c r="AYH158" s="489"/>
      <c r="AYI158" s="489"/>
      <c r="AYJ158" s="489"/>
      <c r="AYK158" s="489"/>
      <c r="AYL158" s="489"/>
      <c r="AYM158" s="489"/>
      <c r="AYN158" s="489"/>
      <c r="AYO158" s="489"/>
      <c r="AYP158" s="489"/>
      <c r="AYQ158" s="489"/>
      <c r="AYR158" s="489"/>
      <c r="AYS158" s="489"/>
      <c r="AYT158" s="489"/>
      <c r="AYU158" s="489"/>
      <c r="AYV158" s="489"/>
      <c r="AYW158" s="489"/>
      <c r="AYX158" s="489"/>
      <c r="AYY158" s="489"/>
      <c r="AYZ158" s="489"/>
      <c r="AZA158" s="489"/>
      <c r="AZB158" s="489"/>
      <c r="AZC158" s="489"/>
      <c r="AZD158" s="489"/>
      <c r="AZE158" s="489"/>
      <c r="AZF158" s="489"/>
      <c r="AZG158" s="489"/>
      <c r="AZH158" s="489"/>
      <c r="AZI158" s="489"/>
      <c r="AZJ158" s="489"/>
      <c r="AZK158" s="489"/>
      <c r="AZL158" s="489"/>
      <c r="AZM158" s="489"/>
      <c r="AZN158" s="489"/>
      <c r="AZO158" s="489"/>
      <c r="AZP158" s="489"/>
      <c r="AZQ158" s="489"/>
      <c r="AZR158" s="489"/>
      <c r="AZS158" s="489"/>
      <c r="AZT158" s="489"/>
      <c r="AZU158" s="489"/>
      <c r="AZV158" s="489"/>
      <c r="AZW158" s="489"/>
      <c r="AZX158" s="489"/>
      <c r="AZY158" s="489"/>
      <c r="AZZ158" s="489"/>
      <c r="BAA158" s="489"/>
      <c r="BAB158" s="489"/>
      <c r="BAC158" s="489"/>
      <c r="BAD158" s="489"/>
      <c r="BAE158" s="489"/>
      <c r="BAF158" s="489"/>
      <c r="BAG158" s="489"/>
      <c r="BAH158" s="489"/>
      <c r="BAI158" s="489"/>
      <c r="BAJ158" s="489"/>
      <c r="BAK158" s="489"/>
      <c r="BAL158" s="489"/>
      <c r="BAM158" s="489"/>
      <c r="BAN158" s="489"/>
      <c r="BAO158" s="489"/>
      <c r="BAP158" s="489"/>
      <c r="BAQ158" s="489"/>
      <c r="BAR158" s="489"/>
      <c r="BAS158" s="489"/>
      <c r="BAT158" s="489"/>
      <c r="BAU158" s="489"/>
      <c r="BAV158" s="489"/>
      <c r="BAW158" s="489"/>
      <c r="BAX158" s="489"/>
      <c r="BAY158" s="489"/>
      <c r="BAZ158" s="489"/>
      <c r="BBA158" s="489"/>
      <c r="BBB158" s="489"/>
      <c r="BBC158" s="489"/>
      <c r="BBD158" s="489"/>
      <c r="BBE158" s="489"/>
      <c r="BBF158" s="489"/>
      <c r="BBG158" s="489"/>
      <c r="BBH158" s="489"/>
      <c r="BBI158" s="489"/>
      <c r="BBJ158" s="489"/>
      <c r="BBK158" s="489"/>
      <c r="BBL158" s="489"/>
      <c r="BBM158" s="489"/>
      <c r="BBN158" s="489"/>
      <c r="BBO158" s="489"/>
      <c r="BBP158" s="489"/>
      <c r="BBQ158" s="489"/>
      <c r="BBR158" s="489"/>
      <c r="BBS158" s="489"/>
      <c r="BBT158" s="489"/>
      <c r="BBU158" s="489"/>
      <c r="BBV158" s="489"/>
      <c r="BBW158" s="489"/>
      <c r="BBX158" s="489"/>
      <c r="BBY158" s="489"/>
      <c r="BBZ158" s="489"/>
      <c r="BCA158" s="489"/>
      <c r="BCB158" s="489"/>
      <c r="BCC158" s="489"/>
      <c r="BCD158" s="489"/>
      <c r="BCE158" s="489"/>
      <c r="BCF158" s="489"/>
      <c r="BCG158" s="489"/>
      <c r="BCH158" s="489"/>
      <c r="BCI158" s="489"/>
      <c r="BCJ158" s="489"/>
      <c r="BCK158" s="489"/>
      <c r="BCL158" s="489"/>
      <c r="BCM158" s="489"/>
      <c r="BCN158" s="489"/>
      <c r="BCO158" s="489"/>
      <c r="BCP158" s="489"/>
      <c r="BCQ158" s="489"/>
      <c r="BCR158" s="489"/>
      <c r="BCS158" s="489"/>
      <c r="BCT158" s="489"/>
      <c r="BCU158" s="489"/>
      <c r="BCV158" s="489"/>
      <c r="BCW158" s="489"/>
      <c r="BCX158" s="489"/>
      <c r="BCY158" s="489"/>
      <c r="BCZ158" s="489"/>
      <c r="BDA158" s="489"/>
      <c r="BDB158" s="489"/>
      <c r="BDC158" s="489"/>
      <c r="BDD158" s="489"/>
      <c r="BDE158" s="489"/>
      <c r="BDF158" s="489"/>
      <c r="BDG158" s="489"/>
      <c r="BDH158" s="489"/>
      <c r="BDI158" s="489"/>
      <c r="BDJ158" s="489"/>
      <c r="BDK158" s="489"/>
      <c r="BDL158" s="489"/>
      <c r="BDM158" s="489"/>
      <c r="BDN158" s="489"/>
      <c r="BDO158" s="489"/>
      <c r="BDP158" s="489"/>
      <c r="BDQ158" s="489"/>
      <c r="BDR158" s="489"/>
      <c r="BDS158" s="489"/>
      <c r="BDT158" s="489"/>
      <c r="BDU158" s="489"/>
      <c r="BDV158" s="489"/>
      <c r="BDW158" s="489"/>
      <c r="BDX158" s="489"/>
      <c r="BDY158" s="489"/>
      <c r="BDZ158" s="489"/>
      <c r="BEA158" s="489"/>
      <c r="BEB158" s="489"/>
      <c r="BEC158" s="489"/>
      <c r="BED158" s="489"/>
      <c r="BEE158" s="489"/>
      <c r="BEF158" s="489"/>
      <c r="BEG158" s="489"/>
      <c r="BEH158" s="489"/>
      <c r="BEI158" s="489"/>
      <c r="BEJ158" s="489"/>
      <c r="BEK158" s="489"/>
      <c r="BEL158" s="489"/>
      <c r="BEM158" s="489"/>
      <c r="BEN158" s="489"/>
      <c r="BEO158" s="489"/>
      <c r="BEP158" s="489"/>
      <c r="BEQ158" s="489"/>
      <c r="BER158" s="489"/>
      <c r="BES158" s="489"/>
      <c r="BET158" s="489"/>
      <c r="BEU158" s="489"/>
      <c r="BEV158" s="489"/>
      <c r="BEW158" s="489"/>
      <c r="BEX158" s="489"/>
      <c r="BEY158" s="489"/>
      <c r="BEZ158" s="489"/>
      <c r="BFA158" s="489"/>
      <c r="BFB158" s="489"/>
      <c r="BFC158" s="489"/>
      <c r="BFD158" s="489"/>
      <c r="BFE158" s="489"/>
      <c r="BFF158" s="489"/>
      <c r="BFG158" s="489"/>
      <c r="BFH158" s="489"/>
      <c r="BFI158" s="489"/>
      <c r="BFJ158" s="489"/>
      <c r="BFK158" s="489"/>
      <c r="BFL158" s="489"/>
      <c r="BFM158" s="489"/>
      <c r="BFN158" s="489"/>
      <c r="BFO158" s="489"/>
      <c r="BFP158" s="489"/>
      <c r="BFQ158" s="489"/>
      <c r="BFR158" s="489"/>
      <c r="BFS158" s="489"/>
      <c r="BFT158" s="489"/>
      <c r="BFU158" s="489"/>
      <c r="BFV158" s="489"/>
      <c r="BFW158" s="489"/>
      <c r="BFX158" s="489"/>
      <c r="BFY158" s="489"/>
      <c r="BFZ158" s="489"/>
      <c r="BGA158" s="489"/>
      <c r="BGB158" s="489"/>
      <c r="BGC158" s="489"/>
      <c r="BGD158" s="489"/>
      <c r="BGE158" s="489"/>
      <c r="BGF158" s="489"/>
      <c r="BGG158" s="489"/>
      <c r="BGH158" s="489"/>
      <c r="BGI158" s="489"/>
      <c r="BGJ158" s="489"/>
      <c r="BGK158" s="489"/>
      <c r="BGL158" s="489"/>
      <c r="BGM158" s="489"/>
      <c r="BGN158" s="489"/>
      <c r="BGO158" s="489"/>
      <c r="BGP158" s="489"/>
      <c r="BGQ158" s="489"/>
      <c r="BGR158" s="489"/>
      <c r="BGS158" s="489"/>
      <c r="BGT158" s="489"/>
      <c r="BGU158" s="489"/>
      <c r="BGV158" s="489"/>
      <c r="BGW158" s="489"/>
      <c r="BGX158" s="489"/>
      <c r="BGY158" s="489"/>
      <c r="BGZ158" s="489"/>
      <c r="BHA158" s="489"/>
      <c r="BHB158" s="489"/>
      <c r="BHC158" s="489"/>
      <c r="BHD158" s="489"/>
      <c r="BHE158" s="489"/>
      <c r="BHF158" s="489"/>
      <c r="BHG158" s="489"/>
      <c r="BHH158" s="489"/>
      <c r="BHI158" s="489"/>
      <c r="BHJ158" s="489"/>
      <c r="BHK158" s="489"/>
      <c r="BHL158" s="489"/>
      <c r="BHM158" s="489"/>
      <c r="BHN158" s="489"/>
      <c r="BHO158" s="489"/>
      <c r="BHP158" s="489"/>
      <c r="BHQ158" s="489"/>
      <c r="BHR158" s="489"/>
      <c r="BHS158" s="489"/>
      <c r="BHT158" s="489"/>
      <c r="BHU158" s="489"/>
      <c r="BHV158" s="489"/>
      <c r="BHW158" s="489"/>
      <c r="BHX158" s="489"/>
      <c r="BHY158" s="489"/>
      <c r="BHZ158" s="489"/>
      <c r="BIA158" s="489"/>
      <c r="BIB158" s="489"/>
      <c r="BIC158" s="489"/>
      <c r="BID158" s="489"/>
      <c r="BIE158" s="489"/>
      <c r="BIF158" s="489"/>
      <c r="BIG158" s="489"/>
      <c r="BIH158" s="489"/>
      <c r="BII158" s="489"/>
      <c r="BIJ158" s="489"/>
      <c r="BIK158" s="489"/>
      <c r="BIL158" s="489"/>
      <c r="BIM158" s="489"/>
      <c r="BIN158" s="489"/>
      <c r="BIO158" s="489"/>
      <c r="BIP158" s="489"/>
      <c r="BIQ158" s="489"/>
      <c r="BIR158" s="489"/>
      <c r="BIS158" s="489"/>
      <c r="BIT158" s="489"/>
      <c r="BIU158" s="489"/>
      <c r="BIV158" s="489"/>
      <c r="BIW158" s="489"/>
      <c r="BIX158" s="489"/>
      <c r="BIY158" s="489"/>
      <c r="BIZ158" s="489"/>
      <c r="BJA158" s="489"/>
      <c r="BJB158" s="489"/>
      <c r="BJC158" s="489"/>
      <c r="BJD158" s="489"/>
      <c r="BJE158" s="489"/>
      <c r="BJF158" s="489"/>
      <c r="BJG158" s="489"/>
      <c r="BJH158" s="489"/>
      <c r="BJI158" s="489"/>
      <c r="BJJ158" s="489"/>
      <c r="BJK158" s="489"/>
      <c r="BJL158" s="489"/>
      <c r="BJM158" s="489"/>
      <c r="BJN158" s="489"/>
      <c r="BJO158" s="489"/>
      <c r="BJP158" s="489"/>
      <c r="BJQ158" s="489"/>
      <c r="BJR158" s="489"/>
      <c r="BJS158" s="489"/>
      <c r="BJT158" s="489"/>
      <c r="BJU158" s="489"/>
      <c r="BJV158" s="489"/>
      <c r="BJW158" s="489"/>
      <c r="BJX158" s="489"/>
      <c r="BJY158" s="489"/>
      <c r="BJZ158" s="489"/>
      <c r="BKA158" s="489"/>
      <c r="BKB158" s="489"/>
      <c r="BKC158" s="489"/>
      <c r="BKD158" s="489"/>
      <c r="BKE158" s="489"/>
      <c r="BKF158" s="489"/>
      <c r="BKG158" s="489"/>
      <c r="BKH158" s="489"/>
      <c r="BKI158" s="489"/>
      <c r="BKJ158" s="489"/>
      <c r="BKK158" s="489"/>
      <c r="BKL158" s="489"/>
      <c r="BKM158" s="489"/>
      <c r="BKN158" s="489"/>
      <c r="BKO158" s="489"/>
      <c r="BKP158" s="489"/>
      <c r="BKQ158" s="489"/>
      <c r="BKR158" s="489"/>
      <c r="BKS158" s="489"/>
      <c r="BKT158" s="489"/>
      <c r="BKU158" s="489"/>
      <c r="BKV158" s="489"/>
      <c r="BKW158" s="489"/>
      <c r="BKX158" s="489"/>
      <c r="BKY158" s="489"/>
      <c r="BKZ158" s="489"/>
      <c r="BLA158" s="489"/>
      <c r="BLB158" s="489"/>
      <c r="BLC158" s="489"/>
      <c r="BLD158" s="489"/>
      <c r="BLE158" s="489"/>
      <c r="BLF158" s="489"/>
      <c r="BLG158" s="489"/>
      <c r="BLH158" s="489"/>
      <c r="BLI158" s="489"/>
      <c r="BLJ158" s="489"/>
      <c r="BLK158" s="489"/>
      <c r="BLL158" s="489"/>
      <c r="BLM158" s="489"/>
      <c r="BLN158" s="489"/>
      <c r="BLO158" s="489"/>
      <c r="BLP158" s="489"/>
      <c r="BLQ158" s="489"/>
      <c r="BLR158" s="489"/>
      <c r="BLS158" s="489"/>
      <c r="BLT158" s="489"/>
      <c r="BLU158" s="489"/>
      <c r="BLV158" s="489"/>
      <c r="BLW158" s="489"/>
      <c r="BLX158" s="489"/>
      <c r="BLY158" s="489"/>
      <c r="BLZ158" s="489"/>
      <c r="BMA158" s="489"/>
      <c r="BMB158" s="489"/>
      <c r="BMC158" s="489"/>
      <c r="BMD158" s="489"/>
      <c r="BME158" s="489"/>
      <c r="BMF158" s="489"/>
      <c r="BMG158" s="489"/>
      <c r="BMH158" s="489"/>
      <c r="BMI158" s="489"/>
      <c r="BMJ158" s="489"/>
      <c r="BMK158" s="489"/>
      <c r="BML158" s="489"/>
      <c r="BMM158" s="489"/>
      <c r="BMN158" s="489"/>
      <c r="BMO158" s="489"/>
      <c r="BMP158" s="489"/>
      <c r="BMQ158" s="489"/>
      <c r="BMR158" s="489"/>
      <c r="BMS158" s="489"/>
      <c r="BMT158" s="489"/>
      <c r="BMU158" s="489"/>
      <c r="BMV158" s="489"/>
      <c r="BMW158" s="489"/>
      <c r="BMX158" s="489"/>
      <c r="BMY158" s="489"/>
      <c r="BMZ158" s="489"/>
      <c r="BNA158" s="489"/>
      <c r="BNB158" s="489"/>
      <c r="BNC158" s="489"/>
      <c r="BND158" s="489"/>
      <c r="BNE158" s="489"/>
      <c r="BNF158" s="489"/>
      <c r="BNG158" s="489"/>
      <c r="BNH158" s="489"/>
      <c r="BNI158" s="489"/>
      <c r="BNJ158" s="489"/>
      <c r="BNK158" s="489"/>
      <c r="BNL158" s="489"/>
      <c r="BNM158" s="489"/>
      <c r="BNN158" s="489"/>
      <c r="BNO158" s="489"/>
      <c r="BNP158" s="489"/>
      <c r="BNQ158" s="489"/>
      <c r="BNR158" s="489"/>
      <c r="BNS158" s="489"/>
      <c r="BNT158" s="489"/>
      <c r="BNU158" s="489"/>
      <c r="BNV158" s="489"/>
      <c r="BNW158" s="489"/>
      <c r="BNX158" s="489"/>
      <c r="BNY158" s="489"/>
      <c r="BNZ158" s="489"/>
      <c r="BOA158" s="489"/>
      <c r="BOB158" s="489"/>
      <c r="BOC158" s="489"/>
      <c r="BOD158" s="489"/>
      <c r="BOE158" s="489"/>
      <c r="BOF158" s="489"/>
      <c r="BOG158" s="489"/>
      <c r="BOH158" s="489"/>
      <c r="BOI158" s="489"/>
      <c r="BOJ158" s="489"/>
      <c r="BOK158" s="489"/>
      <c r="BOL158" s="489"/>
      <c r="BOM158" s="489"/>
      <c r="BON158" s="489"/>
      <c r="BOO158" s="489"/>
      <c r="BOP158" s="489"/>
      <c r="BOQ158" s="489"/>
      <c r="BOR158" s="489"/>
      <c r="BOS158" s="489"/>
      <c r="BOT158" s="489"/>
      <c r="BOU158" s="489"/>
      <c r="BOV158" s="489"/>
      <c r="BOW158" s="489"/>
      <c r="BOX158" s="489"/>
      <c r="BOY158" s="489"/>
      <c r="BOZ158" s="489"/>
      <c r="BPA158" s="489"/>
      <c r="BPB158" s="489"/>
      <c r="BPC158" s="489"/>
      <c r="BPD158" s="489"/>
      <c r="BPE158" s="489"/>
      <c r="BPF158" s="489"/>
      <c r="BPG158" s="489"/>
      <c r="BPH158" s="489"/>
      <c r="BPI158" s="489"/>
      <c r="BPJ158" s="489"/>
      <c r="BPK158" s="489"/>
      <c r="BPL158" s="489"/>
      <c r="BPM158" s="489"/>
      <c r="BPN158" s="489"/>
      <c r="BPO158" s="489"/>
      <c r="BPP158" s="489"/>
      <c r="BPQ158" s="489"/>
      <c r="BPR158" s="489"/>
      <c r="BPS158" s="489"/>
      <c r="BPT158" s="489"/>
      <c r="BPU158" s="489"/>
      <c r="BPV158" s="489"/>
      <c r="BPW158" s="489"/>
      <c r="BPX158" s="489"/>
      <c r="BPY158" s="489"/>
      <c r="BPZ158" s="489"/>
      <c r="BQA158" s="489"/>
      <c r="BQB158" s="489"/>
      <c r="BQC158" s="489"/>
      <c r="BQD158" s="489"/>
      <c r="BQE158" s="489"/>
      <c r="BQF158" s="489"/>
      <c r="BQG158" s="489"/>
      <c r="BQH158" s="489"/>
      <c r="BQI158" s="489"/>
      <c r="BQJ158" s="489"/>
      <c r="BQK158" s="489"/>
      <c r="BQL158" s="489"/>
      <c r="BQM158" s="489"/>
      <c r="BQN158" s="489"/>
      <c r="BQO158" s="489"/>
      <c r="BQP158" s="489"/>
      <c r="BQQ158" s="489"/>
      <c r="BQR158" s="489"/>
      <c r="BQS158" s="489"/>
      <c r="BQT158" s="489"/>
      <c r="BQU158" s="489"/>
      <c r="BQV158" s="489"/>
      <c r="BQW158" s="489"/>
      <c r="BQX158" s="489"/>
      <c r="BQY158" s="489"/>
      <c r="BQZ158" s="489"/>
      <c r="BRA158" s="489"/>
      <c r="BRB158" s="489"/>
      <c r="BRC158" s="489"/>
      <c r="BRD158" s="489"/>
      <c r="BRE158" s="489"/>
      <c r="BRF158" s="489"/>
      <c r="BRG158" s="489"/>
      <c r="BRH158" s="489"/>
      <c r="BRI158" s="489"/>
      <c r="BRJ158" s="489"/>
      <c r="BRK158" s="489"/>
      <c r="BRL158" s="489"/>
      <c r="BRM158" s="489"/>
      <c r="BRN158" s="489"/>
      <c r="BRO158" s="489"/>
      <c r="BRP158" s="489"/>
      <c r="BRQ158" s="489"/>
      <c r="BRR158" s="489"/>
      <c r="BRS158" s="489"/>
      <c r="BRT158" s="489"/>
      <c r="BRU158" s="489"/>
      <c r="BRV158" s="489"/>
      <c r="BRW158" s="489"/>
      <c r="BRX158" s="489"/>
      <c r="BRY158" s="489"/>
      <c r="BRZ158" s="489"/>
      <c r="BSA158" s="489"/>
      <c r="BSB158" s="489"/>
      <c r="BSC158" s="489"/>
      <c r="BSD158" s="489"/>
      <c r="BSE158" s="489"/>
      <c r="BSF158" s="489"/>
      <c r="BSG158" s="489"/>
      <c r="BSH158" s="489"/>
      <c r="BSI158" s="489"/>
      <c r="BSJ158" s="489"/>
      <c r="BSK158" s="489"/>
      <c r="BSL158" s="489"/>
      <c r="BSM158" s="489"/>
      <c r="BSN158" s="489"/>
      <c r="BSO158" s="489"/>
      <c r="BSP158" s="489"/>
      <c r="BSQ158" s="489"/>
      <c r="BSR158" s="489"/>
      <c r="BSS158" s="489"/>
      <c r="BST158" s="489"/>
      <c r="BSU158" s="489"/>
      <c r="BSV158" s="489"/>
      <c r="BSW158" s="489"/>
      <c r="BSX158" s="489"/>
      <c r="BSY158" s="489"/>
      <c r="BSZ158" s="489"/>
      <c r="BTA158" s="489"/>
      <c r="BTB158" s="489"/>
      <c r="BTC158" s="489"/>
      <c r="BTD158" s="489"/>
      <c r="BTE158" s="489"/>
      <c r="BTF158" s="489"/>
      <c r="BTG158" s="489"/>
      <c r="BTH158" s="489"/>
      <c r="BTI158" s="489"/>
      <c r="BTJ158" s="489"/>
      <c r="BTK158" s="489"/>
      <c r="BTL158" s="489"/>
      <c r="BTM158" s="489"/>
      <c r="BTN158" s="489"/>
      <c r="BTO158" s="489"/>
      <c r="BTP158" s="489"/>
      <c r="BTQ158" s="489"/>
      <c r="BTR158" s="489"/>
      <c r="BTS158" s="489"/>
      <c r="BTT158" s="489"/>
      <c r="BTU158" s="489"/>
      <c r="BTV158" s="489"/>
      <c r="BTW158" s="489"/>
      <c r="BTX158" s="489"/>
      <c r="BTY158" s="489"/>
      <c r="BTZ158" s="489"/>
      <c r="BUA158" s="489"/>
      <c r="BUB158" s="489"/>
      <c r="BUC158" s="489"/>
      <c r="BUD158" s="489"/>
      <c r="BUE158" s="489"/>
      <c r="BUF158" s="489"/>
      <c r="BUG158" s="489"/>
      <c r="BUH158" s="489"/>
      <c r="BUI158" s="489"/>
      <c r="BUJ158" s="489"/>
      <c r="BUK158" s="489"/>
      <c r="BUL158" s="489"/>
      <c r="BUM158" s="489"/>
      <c r="BUN158" s="489"/>
      <c r="BUO158" s="489"/>
      <c r="BUP158" s="489"/>
      <c r="BUQ158" s="489"/>
      <c r="BUR158" s="489"/>
      <c r="BUS158" s="489"/>
      <c r="BUT158" s="489"/>
      <c r="BUU158" s="489"/>
      <c r="BUV158" s="489"/>
      <c r="BUW158" s="489"/>
      <c r="BUX158" s="489"/>
      <c r="BUY158" s="489"/>
      <c r="BUZ158" s="489"/>
      <c r="BVA158" s="489"/>
      <c r="BVB158" s="489"/>
      <c r="BVC158" s="489"/>
      <c r="BVD158" s="489"/>
      <c r="BVE158" s="489"/>
      <c r="BVF158" s="489"/>
      <c r="BVG158" s="489"/>
      <c r="BVH158" s="489"/>
      <c r="BVI158" s="489"/>
      <c r="BVJ158" s="489"/>
      <c r="BVK158" s="489"/>
      <c r="BVL158" s="489"/>
      <c r="BVM158" s="489"/>
      <c r="BVN158" s="489"/>
      <c r="BVO158" s="489"/>
      <c r="BVP158" s="489"/>
      <c r="BVQ158" s="489"/>
      <c r="BVR158" s="489"/>
      <c r="BVS158" s="489"/>
      <c r="BVT158" s="489"/>
      <c r="BVU158" s="489"/>
      <c r="BVV158" s="489"/>
      <c r="BVW158" s="489"/>
      <c r="BVX158" s="489"/>
      <c r="BVY158" s="489"/>
      <c r="BVZ158" s="489"/>
      <c r="BWA158" s="489"/>
      <c r="BWB158" s="489"/>
      <c r="BWC158" s="489"/>
      <c r="BWD158" s="489"/>
      <c r="BWE158" s="489"/>
      <c r="BWF158" s="489"/>
      <c r="BWG158" s="489"/>
      <c r="BWH158" s="489"/>
      <c r="BWI158" s="489"/>
      <c r="BWJ158" s="489"/>
      <c r="BWK158" s="489"/>
      <c r="BWL158" s="489"/>
      <c r="BWM158" s="489"/>
      <c r="BWN158" s="489"/>
      <c r="BWO158" s="489"/>
      <c r="BWP158" s="489"/>
      <c r="BWQ158" s="489"/>
      <c r="BWR158" s="489"/>
      <c r="BWS158" s="489"/>
      <c r="BWT158" s="489"/>
      <c r="BWU158" s="489"/>
      <c r="BWV158" s="489"/>
      <c r="BWW158" s="489"/>
      <c r="BWX158" s="489"/>
      <c r="BWY158" s="489"/>
      <c r="BWZ158" s="489"/>
      <c r="BXA158" s="489"/>
      <c r="BXB158" s="489"/>
      <c r="BXC158" s="489"/>
      <c r="BXD158" s="489"/>
      <c r="BXE158" s="489"/>
      <c r="BXF158" s="489"/>
      <c r="BXG158" s="489"/>
      <c r="BXH158" s="489"/>
      <c r="BXI158" s="489"/>
      <c r="BXJ158" s="489"/>
      <c r="BXK158" s="489"/>
      <c r="BXL158" s="489"/>
      <c r="BXM158" s="489"/>
      <c r="BXN158" s="489"/>
      <c r="BXO158" s="489"/>
      <c r="BXP158" s="489"/>
      <c r="BXQ158" s="489"/>
      <c r="BXR158" s="489"/>
      <c r="BXS158" s="489"/>
      <c r="BXT158" s="489"/>
      <c r="BXU158" s="489"/>
      <c r="BXV158" s="489"/>
      <c r="BXW158" s="489"/>
      <c r="BXX158" s="489"/>
      <c r="BXY158" s="489"/>
      <c r="BXZ158" s="489"/>
      <c r="BYA158" s="489"/>
      <c r="BYB158" s="489"/>
      <c r="BYC158" s="489"/>
      <c r="BYD158" s="489"/>
      <c r="BYE158" s="489"/>
      <c r="BYF158" s="489"/>
      <c r="BYG158" s="489"/>
      <c r="BYH158" s="489"/>
      <c r="BYI158" s="489"/>
      <c r="BYJ158" s="489"/>
      <c r="BYK158" s="489"/>
      <c r="BYL158" s="489"/>
      <c r="BYM158" s="489"/>
      <c r="BYN158" s="489"/>
      <c r="BYO158" s="489"/>
      <c r="BYP158" s="489"/>
      <c r="BYQ158" s="489"/>
      <c r="BYR158" s="489"/>
      <c r="BYS158" s="489"/>
      <c r="BYT158" s="489"/>
      <c r="BYU158" s="489"/>
      <c r="BYV158" s="489"/>
      <c r="BYW158" s="489"/>
      <c r="BYX158" s="489"/>
      <c r="BYY158" s="489"/>
      <c r="BYZ158" s="489"/>
      <c r="BZA158" s="489"/>
      <c r="BZB158" s="489"/>
      <c r="BZC158" s="489"/>
      <c r="BZD158" s="489"/>
      <c r="BZE158" s="489"/>
      <c r="BZF158" s="489"/>
      <c r="BZG158" s="489"/>
      <c r="BZH158" s="489"/>
      <c r="BZI158" s="489"/>
      <c r="BZJ158" s="489"/>
      <c r="BZK158" s="489"/>
      <c r="BZL158" s="489"/>
      <c r="BZM158" s="489"/>
      <c r="BZN158" s="489"/>
      <c r="BZO158" s="489"/>
      <c r="BZP158" s="489"/>
      <c r="BZQ158" s="489"/>
      <c r="BZR158" s="489"/>
      <c r="BZS158" s="489"/>
      <c r="BZT158" s="489"/>
      <c r="BZU158" s="489"/>
      <c r="BZV158" s="489"/>
      <c r="BZW158" s="489"/>
      <c r="BZX158" s="489"/>
      <c r="BZY158" s="489"/>
      <c r="BZZ158" s="489"/>
      <c r="CAA158" s="489"/>
      <c r="CAB158" s="489"/>
      <c r="CAC158" s="489"/>
      <c r="CAD158" s="489"/>
      <c r="CAE158" s="489"/>
      <c r="CAF158" s="489"/>
      <c r="CAG158" s="489"/>
      <c r="CAH158" s="489"/>
      <c r="CAI158" s="489"/>
      <c r="CAJ158" s="489"/>
      <c r="CAK158" s="489"/>
      <c r="CAL158" s="489"/>
      <c r="CAM158" s="489"/>
      <c r="CAN158" s="489"/>
      <c r="CAO158" s="489"/>
      <c r="CAP158" s="489"/>
      <c r="CAQ158" s="489"/>
      <c r="CAR158" s="489"/>
      <c r="CAS158" s="489"/>
      <c r="CAT158" s="489"/>
      <c r="CAU158" s="489"/>
      <c r="CAV158" s="489"/>
      <c r="CAW158" s="489"/>
      <c r="CAX158" s="489"/>
      <c r="CAY158" s="489"/>
      <c r="CAZ158" s="489"/>
      <c r="CBA158" s="489"/>
      <c r="CBB158" s="489"/>
      <c r="CBC158" s="489"/>
      <c r="CBD158" s="489"/>
      <c r="CBE158" s="489"/>
      <c r="CBF158" s="489"/>
      <c r="CBG158" s="489"/>
      <c r="CBH158" s="489"/>
      <c r="CBI158" s="489"/>
      <c r="CBJ158" s="489"/>
      <c r="CBK158" s="489"/>
      <c r="CBL158" s="489"/>
      <c r="CBM158" s="489"/>
      <c r="CBN158" s="489"/>
      <c r="CBO158" s="489"/>
      <c r="CBP158" s="489"/>
      <c r="CBQ158" s="489"/>
      <c r="CBR158" s="489"/>
      <c r="CBS158" s="489"/>
      <c r="CBT158" s="489"/>
      <c r="CBU158" s="489"/>
      <c r="CBV158" s="489"/>
      <c r="CBW158" s="489"/>
      <c r="CBX158" s="489"/>
      <c r="CBY158" s="489"/>
      <c r="CBZ158" s="489"/>
      <c r="CCA158" s="489"/>
      <c r="CCB158" s="489"/>
      <c r="CCC158" s="489"/>
      <c r="CCD158" s="489"/>
      <c r="CCE158" s="489"/>
      <c r="CCF158" s="489"/>
      <c r="CCG158" s="489"/>
      <c r="CCH158" s="489"/>
      <c r="CCI158" s="489"/>
      <c r="CCJ158" s="489"/>
      <c r="CCK158" s="489"/>
      <c r="CCL158" s="489"/>
      <c r="CCM158" s="489"/>
      <c r="CCN158" s="489"/>
      <c r="CCO158" s="489"/>
      <c r="CCP158" s="489"/>
      <c r="CCQ158" s="489"/>
      <c r="CCR158" s="489"/>
      <c r="CCS158" s="489"/>
      <c r="CCT158" s="489"/>
      <c r="CCU158" s="489"/>
      <c r="CCV158" s="489"/>
      <c r="CCW158" s="489"/>
      <c r="CCX158" s="489"/>
      <c r="CCY158" s="489"/>
      <c r="CCZ158" s="489"/>
      <c r="CDA158" s="489"/>
      <c r="CDB158" s="489"/>
      <c r="CDC158" s="489"/>
      <c r="CDD158" s="489"/>
      <c r="CDE158" s="489"/>
      <c r="CDF158" s="489"/>
      <c r="CDG158" s="489"/>
      <c r="CDH158" s="489"/>
      <c r="CDI158" s="489"/>
      <c r="CDJ158" s="489"/>
      <c r="CDK158" s="489"/>
      <c r="CDL158" s="489"/>
      <c r="CDM158" s="489"/>
      <c r="CDN158" s="489"/>
      <c r="CDO158" s="489"/>
      <c r="CDP158" s="489"/>
      <c r="CDQ158" s="489"/>
      <c r="CDR158" s="489"/>
      <c r="CDS158" s="489"/>
      <c r="CDT158" s="489"/>
      <c r="CDU158" s="489"/>
      <c r="CDV158" s="489"/>
      <c r="CDW158" s="489"/>
      <c r="CDX158" s="489"/>
      <c r="CDY158" s="489"/>
      <c r="CDZ158" s="489"/>
      <c r="CEA158" s="489"/>
      <c r="CEB158" s="489"/>
      <c r="CEC158" s="489"/>
      <c r="CED158" s="489"/>
      <c r="CEE158" s="489"/>
      <c r="CEF158" s="489"/>
      <c r="CEG158" s="489"/>
      <c r="CEH158" s="489"/>
      <c r="CEI158" s="489"/>
      <c r="CEJ158" s="489"/>
      <c r="CEK158" s="489"/>
      <c r="CEL158" s="489"/>
      <c r="CEM158" s="489"/>
      <c r="CEN158" s="489"/>
      <c r="CEO158" s="489"/>
      <c r="CEP158" s="489"/>
      <c r="CEQ158" s="489"/>
      <c r="CER158" s="489"/>
      <c r="CES158" s="489"/>
      <c r="CET158" s="489"/>
      <c r="CEU158" s="489"/>
      <c r="CEV158" s="489"/>
      <c r="CEW158" s="489"/>
      <c r="CEX158" s="489"/>
      <c r="CEY158" s="489"/>
      <c r="CEZ158" s="489"/>
      <c r="CFA158" s="489"/>
      <c r="CFB158" s="489"/>
      <c r="CFC158" s="489"/>
      <c r="CFD158" s="489"/>
      <c r="CFE158" s="489"/>
      <c r="CFF158" s="489"/>
      <c r="CFG158" s="489"/>
      <c r="CFH158" s="489"/>
      <c r="CFI158" s="489"/>
      <c r="CFJ158" s="489"/>
      <c r="CFK158" s="489"/>
      <c r="CFL158" s="489"/>
      <c r="CFM158" s="489"/>
      <c r="CFN158" s="489"/>
      <c r="CFO158" s="489"/>
      <c r="CFP158" s="489"/>
      <c r="CFQ158" s="489"/>
      <c r="CFR158" s="489"/>
      <c r="CFS158" s="489"/>
      <c r="CFT158" s="489"/>
      <c r="CFU158" s="489"/>
      <c r="CFV158" s="489"/>
      <c r="CFW158" s="489"/>
      <c r="CFX158" s="489"/>
      <c r="CFY158" s="489"/>
      <c r="CFZ158" s="489"/>
      <c r="CGA158" s="489"/>
      <c r="CGB158" s="489"/>
      <c r="CGC158" s="489"/>
      <c r="CGD158" s="489"/>
      <c r="CGE158" s="489"/>
      <c r="CGF158" s="489"/>
      <c r="CGG158" s="489"/>
      <c r="CGH158" s="489"/>
      <c r="CGI158" s="489"/>
      <c r="CGJ158" s="489"/>
      <c r="CGK158" s="489"/>
      <c r="CGL158" s="489"/>
      <c r="CGM158" s="489"/>
      <c r="CGN158" s="489"/>
      <c r="CGO158" s="489"/>
      <c r="CGP158" s="489"/>
      <c r="CGQ158" s="489"/>
      <c r="CGR158" s="489"/>
      <c r="CGS158" s="489"/>
      <c r="CGT158" s="489"/>
      <c r="CGU158" s="489"/>
      <c r="CGV158" s="489"/>
      <c r="CGW158" s="489"/>
      <c r="CGX158" s="489"/>
      <c r="CGY158" s="489"/>
      <c r="CGZ158" s="489"/>
      <c r="CHA158" s="489"/>
      <c r="CHB158" s="489"/>
      <c r="CHC158" s="489"/>
      <c r="CHD158" s="489"/>
      <c r="CHE158" s="489"/>
      <c r="CHF158" s="489"/>
      <c r="CHG158" s="489"/>
      <c r="CHH158" s="489"/>
      <c r="CHI158" s="489"/>
      <c r="CHJ158" s="489"/>
      <c r="CHK158" s="489"/>
      <c r="CHL158" s="489"/>
      <c r="CHM158" s="489"/>
      <c r="CHN158" s="489"/>
      <c r="CHO158" s="489"/>
      <c r="CHP158" s="489"/>
      <c r="CHQ158" s="489"/>
      <c r="CHR158" s="489"/>
      <c r="CHS158" s="489"/>
      <c r="CHT158" s="489"/>
      <c r="CHU158" s="489"/>
      <c r="CHV158" s="489"/>
      <c r="CHW158" s="489"/>
      <c r="CHX158" s="489"/>
      <c r="CHY158" s="489"/>
      <c r="CHZ158" s="489"/>
      <c r="CIA158" s="489"/>
      <c r="CIB158" s="489"/>
      <c r="CIC158" s="489"/>
      <c r="CID158" s="489"/>
      <c r="CIE158" s="489"/>
      <c r="CIF158" s="489"/>
      <c r="CIG158" s="489"/>
      <c r="CIH158" s="489"/>
      <c r="CII158" s="489"/>
      <c r="CIJ158" s="489"/>
      <c r="CIK158" s="489"/>
      <c r="CIL158" s="489"/>
      <c r="CIM158" s="489"/>
      <c r="CIN158" s="489"/>
      <c r="CIO158" s="489"/>
      <c r="CIP158" s="489"/>
      <c r="CIQ158" s="489"/>
      <c r="CIR158" s="489"/>
      <c r="CIS158" s="489"/>
      <c r="CIT158" s="489"/>
      <c r="CIU158" s="489"/>
      <c r="CIV158" s="489"/>
      <c r="CIW158" s="489"/>
      <c r="CIX158" s="489"/>
      <c r="CIY158" s="489"/>
      <c r="CIZ158" s="489"/>
      <c r="CJA158" s="489"/>
      <c r="CJB158" s="489"/>
      <c r="CJC158" s="489"/>
      <c r="CJD158" s="489"/>
      <c r="CJE158" s="489"/>
      <c r="CJF158" s="489"/>
      <c r="CJG158" s="489"/>
      <c r="CJH158" s="489"/>
      <c r="CJI158" s="489"/>
      <c r="CJJ158" s="489"/>
      <c r="CJK158" s="489"/>
      <c r="CJL158" s="489"/>
      <c r="CJM158" s="489"/>
      <c r="CJN158" s="489"/>
      <c r="CJO158" s="489"/>
      <c r="CJP158" s="489"/>
      <c r="CJQ158" s="489"/>
      <c r="CJR158" s="489"/>
      <c r="CJS158" s="489"/>
      <c r="CJT158" s="489"/>
      <c r="CJU158" s="489"/>
      <c r="CJV158" s="489"/>
      <c r="CJW158" s="489"/>
      <c r="CJX158" s="489"/>
      <c r="CJY158" s="489"/>
      <c r="CJZ158" s="489"/>
      <c r="CKA158" s="489"/>
      <c r="CKB158" s="489"/>
      <c r="CKC158" s="489"/>
      <c r="CKD158" s="489"/>
      <c r="CKE158" s="489"/>
      <c r="CKF158" s="489"/>
      <c r="CKG158" s="489"/>
      <c r="CKH158" s="489"/>
      <c r="CKI158" s="489"/>
      <c r="CKJ158" s="489"/>
      <c r="CKK158" s="489"/>
      <c r="CKL158" s="489"/>
      <c r="CKM158" s="489"/>
      <c r="CKN158" s="489"/>
      <c r="CKO158" s="489"/>
      <c r="CKP158" s="489"/>
      <c r="CKQ158" s="489"/>
      <c r="CKR158" s="489"/>
      <c r="CKS158" s="489"/>
      <c r="CKT158" s="489"/>
      <c r="CKU158" s="489"/>
      <c r="CKV158" s="489"/>
      <c r="CKW158" s="489"/>
      <c r="CKX158" s="489"/>
      <c r="CKY158" s="489"/>
      <c r="CKZ158" s="489"/>
      <c r="CLA158" s="489"/>
      <c r="CLB158" s="489"/>
      <c r="CLC158" s="489"/>
      <c r="CLD158" s="489"/>
      <c r="CLE158" s="489"/>
      <c r="CLF158" s="489"/>
      <c r="CLG158" s="489"/>
      <c r="CLH158" s="489"/>
      <c r="CLI158" s="489"/>
      <c r="CLJ158" s="489"/>
      <c r="CLK158" s="489"/>
      <c r="CLL158" s="489"/>
      <c r="CLM158" s="489"/>
      <c r="CLN158" s="489"/>
      <c r="CLO158" s="489"/>
      <c r="CLP158" s="489"/>
      <c r="CLQ158" s="489"/>
      <c r="CLR158" s="489"/>
      <c r="CLS158" s="489"/>
      <c r="CLT158" s="489"/>
      <c r="CLU158" s="489"/>
      <c r="CLV158" s="489"/>
      <c r="CLW158" s="489"/>
      <c r="CLX158" s="489"/>
      <c r="CLY158" s="489"/>
      <c r="CLZ158" s="489"/>
      <c r="CMA158" s="489"/>
      <c r="CMB158" s="489"/>
      <c r="CMC158" s="489"/>
      <c r="CMD158" s="489"/>
      <c r="CME158" s="489"/>
      <c r="CMF158" s="489"/>
      <c r="CMG158" s="489"/>
      <c r="CMH158" s="489"/>
      <c r="CMI158" s="489"/>
      <c r="CMJ158" s="489"/>
      <c r="CMK158" s="489"/>
      <c r="CML158" s="489"/>
      <c r="CMM158" s="489"/>
      <c r="CMN158" s="489"/>
      <c r="CMO158" s="489"/>
      <c r="CMP158" s="489"/>
      <c r="CMQ158" s="489"/>
      <c r="CMR158" s="489"/>
      <c r="CMS158" s="489"/>
      <c r="CMT158" s="489"/>
      <c r="CMU158" s="489"/>
      <c r="CMV158" s="489"/>
      <c r="CMW158" s="489"/>
      <c r="CMX158" s="489"/>
      <c r="CMY158" s="489"/>
      <c r="CMZ158" s="489"/>
      <c r="CNA158" s="489"/>
      <c r="CNB158" s="489"/>
      <c r="CNC158" s="489"/>
      <c r="CND158" s="489"/>
      <c r="CNE158" s="489"/>
      <c r="CNF158" s="489"/>
      <c r="CNG158" s="489"/>
      <c r="CNH158" s="489"/>
      <c r="CNI158" s="489"/>
      <c r="CNJ158" s="489"/>
      <c r="CNK158" s="489"/>
      <c r="CNL158" s="489"/>
      <c r="CNM158" s="489"/>
      <c r="CNN158" s="489"/>
      <c r="CNO158" s="489"/>
      <c r="CNP158" s="489"/>
      <c r="CNQ158" s="489"/>
      <c r="CNR158" s="489"/>
      <c r="CNS158" s="489"/>
      <c r="CNT158" s="489"/>
      <c r="CNU158" s="489"/>
      <c r="CNV158" s="489"/>
      <c r="CNW158" s="489"/>
      <c r="CNX158" s="489"/>
      <c r="CNY158" s="489"/>
      <c r="CNZ158" s="489"/>
      <c r="COA158" s="489"/>
      <c r="COB158" s="489"/>
      <c r="COC158" s="489"/>
      <c r="COD158" s="489"/>
      <c r="COE158" s="489"/>
      <c r="COF158" s="489"/>
      <c r="COG158" s="489"/>
      <c r="COH158" s="489"/>
      <c r="COI158" s="489"/>
      <c r="COJ158" s="489"/>
      <c r="COK158" s="489"/>
      <c r="COL158" s="489"/>
      <c r="COM158" s="489"/>
      <c r="CON158" s="489"/>
      <c r="COO158" s="489"/>
      <c r="COP158" s="489"/>
      <c r="COQ158" s="489"/>
      <c r="COR158" s="489"/>
      <c r="COS158" s="489"/>
      <c r="COT158" s="489"/>
      <c r="COU158" s="489"/>
      <c r="COV158" s="489"/>
      <c r="COW158" s="489"/>
      <c r="COX158" s="489"/>
      <c r="COY158" s="489"/>
      <c r="COZ158" s="489"/>
      <c r="CPA158" s="489"/>
      <c r="CPB158" s="489"/>
      <c r="CPC158" s="489"/>
      <c r="CPD158" s="489"/>
      <c r="CPE158" s="489"/>
      <c r="CPF158" s="489"/>
      <c r="CPG158" s="489"/>
      <c r="CPH158" s="489"/>
      <c r="CPI158" s="489"/>
      <c r="CPJ158" s="489"/>
      <c r="CPK158" s="489"/>
      <c r="CPL158" s="489"/>
      <c r="CPM158" s="489"/>
      <c r="CPN158" s="489"/>
      <c r="CPO158" s="489"/>
      <c r="CPP158" s="489"/>
      <c r="CPQ158" s="489"/>
      <c r="CPR158" s="489"/>
      <c r="CPS158" s="489"/>
      <c r="CPT158" s="489"/>
      <c r="CPU158" s="489"/>
      <c r="CPV158" s="489"/>
      <c r="CPW158" s="489"/>
      <c r="CPX158" s="489"/>
      <c r="CPY158" s="489"/>
      <c r="CPZ158" s="489"/>
      <c r="CQA158" s="489"/>
      <c r="CQB158" s="489"/>
      <c r="CQC158" s="489"/>
      <c r="CQD158" s="489"/>
      <c r="CQE158" s="489"/>
      <c r="CQF158" s="489"/>
      <c r="CQG158" s="489"/>
      <c r="CQH158" s="489"/>
      <c r="CQI158" s="489"/>
      <c r="CQJ158" s="489"/>
      <c r="CQK158" s="489"/>
      <c r="CQL158" s="489"/>
      <c r="CQM158" s="489"/>
      <c r="CQN158" s="489"/>
      <c r="CQO158" s="489"/>
      <c r="CQP158" s="489"/>
      <c r="CQQ158" s="489"/>
      <c r="CQR158" s="489"/>
      <c r="CQS158" s="489"/>
      <c r="CQT158" s="489"/>
      <c r="CQU158" s="489"/>
      <c r="CQV158" s="489"/>
      <c r="CQW158" s="489"/>
      <c r="CQX158" s="489"/>
      <c r="CQY158" s="489"/>
      <c r="CQZ158" s="489"/>
      <c r="CRA158" s="489"/>
      <c r="CRB158" s="489"/>
      <c r="CRC158" s="489"/>
      <c r="CRD158" s="489"/>
      <c r="CRE158" s="489"/>
      <c r="CRF158" s="489"/>
      <c r="CRG158" s="489"/>
      <c r="CRH158" s="489"/>
      <c r="CRI158" s="489"/>
      <c r="CRJ158" s="489"/>
      <c r="CRK158" s="489"/>
      <c r="CRL158" s="489"/>
      <c r="CRM158" s="489"/>
      <c r="CRN158" s="489"/>
      <c r="CRO158" s="489"/>
      <c r="CRP158" s="489"/>
      <c r="CRQ158" s="489"/>
      <c r="CRR158" s="489"/>
      <c r="CRS158" s="489"/>
      <c r="CRT158" s="489"/>
      <c r="CRU158" s="489"/>
      <c r="CRV158" s="489"/>
      <c r="CRW158" s="489"/>
      <c r="CRX158" s="489"/>
      <c r="CRY158" s="489"/>
      <c r="CRZ158" s="489"/>
      <c r="CSA158" s="489"/>
      <c r="CSB158" s="489"/>
      <c r="CSC158" s="489"/>
      <c r="CSD158" s="489"/>
      <c r="CSE158" s="489"/>
      <c r="CSF158" s="489"/>
      <c r="CSG158" s="489"/>
      <c r="CSH158" s="489"/>
      <c r="CSI158" s="489"/>
      <c r="CSJ158" s="489"/>
      <c r="CSK158" s="489"/>
      <c r="CSL158" s="489"/>
      <c r="CSM158" s="489"/>
      <c r="CSN158" s="489"/>
      <c r="CSO158" s="489"/>
      <c r="CSP158" s="489"/>
      <c r="CSQ158" s="489"/>
      <c r="CSR158" s="489"/>
      <c r="CSS158" s="489"/>
      <c r="CST158" s="489"/>
      <c r="CSU158" s="489"/>
      <c r="CSV158" s="489"/>
      <c r="CSW158" s="489"/>
      <c r="CSX158" s="489"/>
      <c r="CSY158" s="489"/>
      <c r="CSZ158" s="489"/>
      <c r="CTA158" s="489"/>
      <c r="CTB158" s="489"/>
      <c r="CTC158" s="489"/>
      <c r="CTD158" s="489"/>
      <c r="CTE158" s="489"/>
      <c r="CTF158" s="489"/>
      <c r="CTG158" s="489"/>
      <c r="CTH158" s="489"/>
      <c r="CTI158" s="489"/>
      <c r="CTJ158" s="489"/>
      <c r="CTK158" s="489"/>
      <c r="CTL158" s="489"/>
      <c r="CTM158" s="489"/>
      <c r="CTN158" s="489"/>
      <c r="CTO158" s="489"/>
      <c r="CTP158" s="489"/>
      <c r="CTQ158" s="489"/>
      <c r="CTR158" s="489"/>
      <c r="CTS158" s="489"/>
      <c r="CTT158" s="489"/>
      <c r="CTU158" s="489"/>
      <c r="CTV158" s="489"/>
      <c r="CTW158" s="489"/>
      <c r="CTX158" s="489"/>
      <c r="CTY158" s="489"/>
      <c r="CTZ158" s="489"/>
      <c r="CUA158" s="489"/>
      <c r="CUB158" s="489"/>
      <c r="CUC158" s="489"/>
      <c r="CUD158" s="489"/>
      <c r="CUE158" s="489"/>
      <c r="CUF158" s="489"/>
      <c r="CUG158" s="489"/>
      <c r="CUH158" s="489"/>
      <c r="CUI158" s="489"/>
      <c r="CUJ158" s="489"/>
      <c r="CUK158" s="489"/>
      <c r="CUL158" s="489"/>
      <c r="CUM158" s="489"/>
      <c r="CUN158" s="489"/>
      <c r="CUO158" s="489"/>
      <c r="CUP158" s="489"/>
      <c r="CUQ158" s="489"/>
      <c r="CUR158" s="489"/>
      <c r="CUS158" s="489"/>
      <c r="CUT158" s="489"/>
      <c r="CUU158" s="489"/>
      <c r="CUV158" s="489"/>
      <c r="CUW158" s="489"/>
      <c r="CUX158" s="489"/>
      <c r="CUY158" s="489"/>
      <c r="CUZ158" s="489"/>
      <c r="CVA158" s="489"/>
      <c r="CVB158" s="489"/>
      <c r="CVC158" s="489"/>
      <c r="CVD158" s="489"/>
      <c r="CVE158" s="489"/>
      <c r="CVF158" s="489"/>
      <c r="CVG158" s="489"/>
      <c r="CVH158" s="489"/>
      <c r="CVI158" s="489"/>
      <c r="CVJ158" s="489"/>
      <c r="CVK158" s="489"/>
      <c r="CVL158" s="489"/>
      <c r="CVM158" s="489"/>
      <c r="CVN158" s="489"/>
      <c r="CVO158" s="489"/>
      <c r="CVP158" s="489"/>
      <c r="CVQ158" s="489"/>
      <c r="CVR158" s="489"/>
      <c r="CVS158" s="489"/>
      <c r="CVT158" s="489"/>
      <c r="CVU158" s="489"/>
      <c r="CVV158" s="489"/>
      <c r="CVW158" s="489"/>
      <c r="CVX158" s="489"/>
      <c r="CVY158" s="489"/>
      <c r="CVZ158" s="489"/>
      <c r="CWA158" s="489"/>
      <c r="CWB158" s="489"/>
      <c r="CWC158" s="489"/>
      <c r="CWD158" s="489"/>
      <c r="CWE158" s="489"/>
      <c r="CWF158" s="489"/>
      <c r="CWG158" s="489"/>
      <c r="CWH158" s="489"/>
      <c r="CWI158" s="489"/>
      <c r="CWJ158" s="489"/>
      <c r="CWK158" s="489"/>
      <c r="CWL158" s="489"/>
      <c r="CWM158" s="489"/>
      <c r="CWN158" s="489"/>
      <c r="CWO158" s="489"/>
      <c r="CWP158" s="489"/>
      <c r="CWQ158" s="489"/>
      <c r="CWR158" s="489"/>
      <c r="CWS158" s="489"/>
      <c r="CWT158" s="489"/>
      <c r="CWU158" s="489"/>
      <c r="CWV158" s="489"/>
      <c r="CWW158" s="489"/>
      <c r="CWX158" s="489"/>
      <c r="CWY158" s="489"/>
      <c r="CWZ158" s="489"/>
      <c r="CXA158" s="489"/>
      <c r="CXB158" s="489"/>
      <c r="CXC158" s="489"/>
      <c r="CXD158" s="489"/>
      <c r="CXE158" s="489"/>
      <c r="CXF158" s="489"/>
      <c r="CXG158" s="489"/>
      <c r="CXH158" s="489"/>
      <c r="CXI158" s="489"/>
      <c r="CXJ158" s="489"/>
      <c r="CXK158" s="489"/>
      <c r="CXL158" s="489"/>
      <c r="CXM158" s="489"/>
      <c r="CXN158" s="489"/>
      <c r="CXO158" s="489"/>
      <c r="CXP158" s="489"/>
      <c r="CXQ158" s="489"/>
      <c r="CXR158" s="489"/>
      <c r="CXS158" s="489"/>
      <c r="CXT158" s="489"/>
      <c r="CXU158" s="489"/>
      <c r="CXV158" s="489"/>
      <c r="CXW158" s="489"/>
      <c r="CXX158" s="489"/>
      <c r="CXY158" s="489"/>
      <c r="CXZ158" s="489"/>
      <c r="CYA158" s="489"/>
      <c r="CYB158" s="489"/>
      <c r="CYC158" s="489"/>
      <c r="CYD158" s="489"/>
      <c r="CYE158" s="489"/>
      <c r="CYF158" s="489"/>
      <c r="CYG158" s="489"/>
      <c r="CYH158" s="489"/>
      <c r="CYI158" s="489"/>
      <c r="CYJ158" s="489"/>
      <c r="CYK158" s="489"/>
      <c r="CYL158" s="489"/>
      <c r="CYM158" s="489"/>
      <c r="CYN158" s="489"/>
      <c r="CYO158" s="489"/>
      <c r="CYP158" s="489"/>
      <c r="CYQ158" s="489"/>
      <c r="CYR158" s="489"/>
      <c r="CYS158" s="489"/>
      <c r="CYT158" s="489"/>
      <c r="CYU158" s="489"/>
      <c r="CYV158" s="489"/>
      <c r="CYW158" s="489"/>
      <c r="CYX158" s="489"/>
      <c r="CYY158" s="489"/>
      <c r="CYZ158" s="489"/>
      <c r="CZA158" s="489"/>
      <c r="CZB158" s="489"/>
      <c r="CZC158" s="489"/>
      <c r="CZD158" s="489"/>
      <c r="CZE158" s="489"/>
      <c r="CZF158" s="489"/>
      <c r="CZG158" s="489"/>
      <c r="CZH158" s="489"/>
      <c r="CZI158" s="489"/>
      <c r="CZJ158" s="489"/>
      <c r="CZK158" s="489"/>
      <c r="CZL158" s="489"/>
      <c r="CZM158" s="489"/>
      <c r="CZN158" s="489"/>
      <c r="CZO158" s="489"/>
      <c r="CZP158" s="489"/>
      <c r="CZQ158" s="489"/>
      <c r="CZR158" s="489"/>
      <c r="CZS158" s="489"/>
      <c r="CZT158" s="489"/>
      <c r="CZU158" s="489"/>
      <c r="CZV158" s="489"/>
      <c r="CZW158" s="489"/>
      <c r="CZX158" s="489"/>
      <c r="CZY158" s="489"/>
      <c r="CZZ158" s="489"/>
      <c r="DAA158" s="489"/>
      <c r="DAB158" s="489"/>
      <c r="DAC158" s="489"/>
      <c r="DAD158" s="489"/>
      <c r="DAE158" s="489"/>
      <c r="DAF158" s="489"/>
      <c r="DAG158" s="489"/>
      <c r="DAH158" s="489"/>
      <c r="DAI158" s="489"/>
      <c r="DAJ158" s="489"/>
      <c r="DAK158" s="489"/>
      <c r="DAL158" s="489"/>
      <c r="DAM158" s="489"/>
      <c r="DAN158" s="489"/>
      <c r="DAO158" s="489"/>
      <c r="DAP158" s="489"/>
      <c r="DAQ158" s="489"/>
      <c r="DAR158" s="489"/>
      <c r="DAS158" s="489"/>
      <c r="DAT158" s="489"/>
      <c r="DAU158" s="489"/>
      <c r="DAV158" s="489"/>
      <c r="DAW158" s="489"/>
      <c r="DAX158" s="489"/>
      <c r="DAY158" s="489"/>
      <c r="DAZ158" s="489"/>
      <c r="DBA158" s="489"/>
      <c r="DBB158" s="489"/>
      <c r="DBC158" s="489"/>
      <c r="DBD158" s="489"/>
      <c r="DBE158" s="489"/>
      <c r="DBF158" s="489"/>
      <c r="DBG158" s="489"/>
      <c r="DBH158" s="489"/>
      <c r="DBI158" s="489"/>
      <c r="DBJ158" s="489"/>
      <c r="DBK158" s="489"/>
      <c r="DBL158" s="489"/>
      <c r="DBM158" s="489"/>
      <c r="DBN158" s="489"/>
      <c r="DBO158" s="489"/>
      <c r="DBP158" s="489"/>
      <c r="DBQ158" s="489"/>
      <c r="DBR158" s="489"/>
      <c r="DBS158" s="489"/>
      <c r="DBT158" s="489"/>
      <c r="DBU158" s="489"/>
      <c r="DBV158" s="489"/>
      <c r="DBW158" s="489"/>
      <c r="DBX158" s="489"/>
      <c r="DBY158" s="489"/>
      <c r="DBZ158" s="489"/>
      <c r="DCA158" s="489"/>
      <c r="DCB158" s="489"/>
      <c r="DCC158" s="489"/>
      <c r="DCD158" s="489"/>
      <c r="DCE158" s="489"/>
      <c r="DCF158" s="489"/>
      <c r="DCG158" s="489"/>
      <c r="DCH158" s="489"/>
      <c r="DCI158" s="489"/>
      <c r="DCJ158" s="489"/>
      <c r="DCK158" s="489"/>
      <c r="DCL158" s="489"/>
      <c r="DCM158" s="489"/>
      <c r="DCN158" s="489"/>
      <c r="DCO158" s="489"/>
      <c r="DCP158" s="489"/>
      <c r="DCQ158" s="489"/>
      <c r="DCR158" s="489"/>
      <c r="DCS158" s="489"/>
      <c r="DCT158" s="489"/>
      <c r="DCU158" s="489"/>
      <c r="DCV158" s="489"/>
      <c r="DCW158" s="489"/>
      <c r="DCX158" s="489"/>
      <c r="DCY158" s="489"/>
      <c r="DCZ158" s="489"/>
      <c r="DDA158" s="489"/>
      <c r="DDB158" s="489"/>
      <c r="DDC158" s="489"/>
      <c r="DDD158" s="489"/>
      <c r="DDE158" s="489"/>
      <c r="DDF158" s="489"/>
      <c r="DDG158" s="489"/>
      <c r="DDH158" s="489"/>
      <c r="DDI158" s="489"/>
      <c r="DDJ158" s="489"/>
      <c r="DDK158" s="489"/>
      <c r="DDL158" s="489"/>
      <c r="DDM158" s="489"/>
      <c r="DDN158" s="489"/>
      <c r="DDO158" s="489"/>
      <c r="DDP158" s="489"/>
      <c r="DDQ158" s="489"/>
      <c r="DDR158" s="489"/>
      <c r="DDS158" s="489"/>
      <c r="DDT158" s="489"/>
      <c r="DDU158" s="489"/>
      <c r="DDV158" s="489"/>
      <c r="DDW158" s="489"/>
      <c r="DDX158" s="489"/>
      <c r="DDY158" s="489"/>
      <c r="DDZ158" s="489"/>
      <c r="DEA158" s="489"/>
      <c r="DEB158" s="489"/>
      <c r="DEC158" s="489"/>
      <c r="DED158" s="489"/>
      <c r="DEE158" s="489"/>
      <c r="DEF158" s="489"/>
      <c r="DEG158" s="489"/>
      <c r="DEH158" s="489"/>
      <c r="DEI158" s="489"/>
      <c r="DEJ158" s="489"/>
      <c r="DEK158" s="489"/>
      <c r="DEL158" s="489"/>
      <c r="DEM158" s="489"/>
      <c r="DEN158" s="489"/>
      <c r="DEO158" s="489"/>
      <c r="DEP158" s="489"/>
      <c r="DEQ158" s="489"/>
      <c r="DER158" s="489"/>
      <c r="DES158" s="489"/>
      <c r="DET158" s="489"/>
      <c r="DEU158" s="489"/>
      <c r="DEV158" s="489"/>
      <c r="DEW158" s="489"/>
      <c r="DEX158" s="489"/>
      <c r="DEY158" s="489"/>
      <c r="DEZ158" s="489"/>
      <c r="DFA158" s="489"/>
      <c r="DFB158" s="489"/>
      <c r="DFC158" s="489"/>
      <c r="DFD158" s="489"/>
      <c r="DFE158" s="489"/>
      <c r="DFF158" s="489"/>
      <c r="DFG158" s="489"/>
      <c r="DFH158" s="489"/>
      <c r="DFI158" s="489"/>
      <c r="DFJ158" s="489"/>
      <c r="DFK158" s="489"/>
      <c r="DFL158" s="489"/>
      <c r="DFM158" s="489"/>
      <c r="DFN158" s="489"/>
      <c r="DFO158" s="489"/>
      <c r="DFP158" s="489"/>
      <c r="DFQ158" s="489"/>
      <c r="DFR158" s="489"/>
      <c r="DFS158" s="489"/>
      <c r="DFT158" s="489"/>
      <c r="DFU158" s="489"/>
      <c r="DFV158" s="489"/>
      <c r="DFW158" s="489"/>
      <c r="DFX158" s="489"/>
      <c r="DFY158" s="489"/>
      <c r="DFZ158" s="489"/>
      <c r="DGA158" s="489"/>
      <c r="DGB158" s="489"/>
      <c r="DGC158" s="489"/>
      <c r="DGD158" s="489"/>
      <c r="DGE158" s="489"/>
      <c r="DGF158" s="489"/>
      <c r="DGG158" s="489"/>
      <c r="DGH158" s="489"/>
      <c r="DGI158" s="489"/>
      <c r="DGJ158" s="489"/>
      <c r="DGK158" s="489"/>
      <c r="DGL158" s="489"/>
      <c r="DGM158" s="489"/>
      <c r="DGN158" s="489"/>
      <c r="DGO158" s="489"/>
      <c r="DGP158" s="489"/>
      <c r="DGQ158" s="489"/>
      <c r="DGR158" s="489"/>
      <c r="DGS158" s="489"/>
      <c r="DGT158" s="489"/>
      <c r="DGU158" s="489"/>
      <c r="DGV158" s="489"/>
      <c r="DGW158" s="489"/>
      <c r="DGX158" s="489"/>
      <c r="DGY158" s="489"/>
      <c r="DGZ158" s="489"/>
      <c r="DHA158" s="489"/>
      <c r="DHB158" s="489"/>
      <c r="DHC158" s="489"/>
      <c r="DHD158" s="489"/>
      <c r="DHE158" s="489"/>
      <c r="DHF158" s="489"/>
      <c r="DHG158" s="489"/>
      <c r="DHH158" s="489"/>
      <c r="DHI158" s="489"/>
      <c r="DHJ158" s="489"/>
      <c r="DHK158" s="489"/>
      <c r="DHL158" s="489"/>
      <c r="DHM158" s="489"/>
      <c r="DHN158" s="489"/>
      <c r="DHO158" s="489"/>
      <c r="DHP158" s="489"/>
      <c r="DHQ158" s="489"/>
      <c r="DHR158" s="489"/>
      <c r="DHS158" s="489"/>
      <c r="DHT158" s="489"/>
      <c r="DHU158" s="489"/>
      <c r="DHV158" s="489"/>
      <c r="DHW158" s="489"/>
      <c r="DHX158" s="489"/>
      <c r="DHY158" s="489"/>
      <c r="DHZ158" s="489"/>
      <c r="DIA158" s="489"/>
      <c r="DIB158" s="489"/>
      <c r="DIC158" s="489"/>
      <c r="DID158" s="489"/>
      <c r="DIE158" s="489"/>
      <c r="DIF158" s="489"/>
      <c r="DIG158" s="489"/>
      <c r="DIH158" s="489"/>
      <c r="DII158" s="489"/>
      <c r="DIJ158" s="489"/>
      <c r="DIK158" s="489"/>
      <c r="DIL158" s="489"/>
      <c r="DIM158" s="489"/>
      <c r="DIN158" s="489"/>
      <c r="DIO158" s="489"/>
      <c r="DIP158" s="489"/>
      <c r="DIQ158" s="489"/>
      <c r="DIR158" s="489"/>
      <c r="DIS158" s="489"/>
      <c r="DIT158" s="489"/>
      <c r="DIU158" s="489"/>
      <c r="DIV158" s="489"/>
      <c r="DIW158" s="489"/>
      <c r="DIX158" s="489"/>
      <c r="DIY158" s="489"/>
      <c r="DIZ158" s="489"/>
      <c r="DJA158" s="489"/>
      <c r="DJB158" s="489"/>
      <c r="DJC158" s="489"/>
      <c r="DJD158" s="489"/>
      <c r="DJE158" s="489"/>
      <c r="DJF158" s="489"/>
      <c r="DJG158" s="489"/>
      <c r="DJH158" s="489"/>
      <c r="DJI158" s="489"/>
      <c r="DJJ158" s="489"/>
      <c r="DJK158" s="489"/>
      <c r="DJL158" s="489"/>
      <c r="DJM158" s="489"/>
      <c r="DJN158" s="489"/>
      <c r="DJO158" s="489"/>
      <c r="DJP158" s="489"/>
      <c r="DJQ158" s="489"/>
      <c r="DJR158" s="489"/>
      <c r="DJS158" s="489"/>
      <c r="DJT158" s="489"/>
      <c r="DJU158" s="489"/>
      <c r="DJV158" s="489"/>
      <c r="DJW158" s="489"/>
      <c r="DJX158" s="489"/>
      <c r="DJY158" s="489"/>
      <c r="DJZ158" s="489"/>
      <c r="DKA158" s="489"/>
      <c r="DKB158" s="489"/>
      <c r="DKC158" s="489"/>
      <c r="DKD158" s="489"/>
      <c r="DKE158" s="489"/>
      <c r="DKF158" s="489"/>
      <c r="DKG158" s="489"/>
      <c r="DKH158" s="489"/>
      <c r="DKI158" s="489"/>
      <c r="DKJ158" s="489"/>
      <c r="DKK158" s="489"/>
      <c r="DKL158" s="489"/>
      <c r="DKM158" s="489"/>
      <c r="DKN158" s="489"/>
      <c r="DKO158" s="489"/>
      <c r="DKP158" s="489"/>
      <c r="DKQ158" s="489"/>
      <c r="DKR158" s="489"/>
      <c r="DKS158" s="489"/>
      <c r="DKT158" s="489"/>
      <c r="DKU158" s="489"/>
      <c r="DKV158" s="489"/>
      <c r="DKW158" s="489"/>
      <c r="DKX158" s="489"/>
      <c r="DKY158" s="489"/>
      <c r="DKZ158" s="489"/>
      <c r="DLA158" s="489"/>
      <c r="DLB158" s="489"/>
      <c r="DLC158" s="489"/>
      <c r="DLD158" s="489"/>
      <c r="DLE158" s="489"/>
      <c r="DLF158" s="489"/>
      <c r="DLG158" s="489"/>
      <c r="DLH158" s="489"/>
      <c r="DLI158" s="489"/>
      <c r="DLJ158" s="489"/>
      <c r="DLK158" s="489"/>
      <c r="DLL158" s="489"/>
      <c r="DLM158" s="489"/>
      <c r="DLN158" s="489"/>
      <c r="DLO158" s="489"/>
      <c r="DLP158" s="489"/>
      <c r="DLQ158" s="489"/>
      <c r="DLR158" s="489"/>
      <c r="DLS158" s="489"/>
      <c r="DLT158" s="489"/>
      <c r="DLU158" s="489"/>
      <c r="DLV158" s="489"/>
      <c r="DLW158" s="489"/>
      <c r="DLX158" s="489"/>
      <c r="DLY158" s="489"/>
      <c r="DLZ158" s="489"/>
      <c r="DMA158" s="489"/>
      <c r="DMB158" s="489"/>
      <c r="DMC158" s="489"/>
      <c r="DMD158" s="489"/>
      <c r="DME158" s="489"/>
      <c r="DMF158" s="489"/>
      <c r="DMG158" s="489"/>
      <c r="DMH158" s="489"/>
      <c r="DMI158" s="489"/>
      <c r="DMJ158" s="489"/>
      <c r="DMK158" s="489"/>
      <c r="DML158" s="489"/>
      <c r="DMM158" s="489"/>
      <c r="DMN158" s="489"/>
      <c r="DMO158" s="489"/>
      <c r="DMP158" s="489"/>
      <c r="DMQ158" s="489"/>
      <c r="DMR158" s="489"/>
      <c r="DMS158" s="489"/>
      <c r="DMT158" s="489"/>
      <c r="DMU158" s="489"/>
      <c r="DMV158" s="489"/>
      <c r="DMW158" s="489"/>
      <c r="DMX158" s="489"/>
      <c r="DMY158" s="489"/>
      <c r="DMZ158" s="489"/>
      <c r="DNA158" s="489"/>
      <c r="DNB158" s="489"/>
      <c r="DNC158" s="489"/>
      <c r="DND158" s="489"/>
      <c r="DNE158" s="489"/>
      <c r="DNF158" s="489"/>
      <c r="DNG158" s="489"/>
      <c r="DNH158" s="489"/>
      <c r="DNI158" s="489"/>
      <c r="DNJ158" s="489"/>
      <c r="DNK158" s="489"/>
      <c r="DNL158" s="489"/>
      <c r="DNM158" s="489"/>
      <c r="DNN158" s="489"/>
      <c r="DNO158" s="489"/>
      <c r="DNP158" s="489"/>
      <c r="DNQ158" s="489"/>
      <c r="DNR158" s="489"/>
      <c r="DNS158" s="489"/>
      <c r="DNT158" s="489"/>
      <c r="DNU158" s="489"/>
      <c r="DNV158" s="489"/>
      <c r="DNW158" s="489"/>
      <c r="DNX158" s="489"/>
      <c r="DNY158" s="489"/>
      <c r="DNZ158" s="489"/>
      <c r="DOA158" s="489"/>
      <c r="DOB158" s="489"/>
      <c r="DOC158" s="489"/>
      <c r="DOD158" s="489"/>
      <c r="DOE158" s="489"/>
      <c r="DOF158" s="489"/>
      <c r="DOG158" s="489"/>
      <c r="DOH158" s="489"/>
      <c r="DOI158" s="489"/>
      <c r="DOJ158" s="489"/>
      <c r="DOK158" s="489"/>
      <c r="DOL158" s="489"/>
      <c r="DOM158" s="489"/>
      <c r="DON158" s="489"/>
      <c r="DOO158" s="489"/>
      <c r="DOP158" s="489"/>
      <c r="DOQ158" s="489"/>
      <c r="DOR158" s="489"/>
      <c r="DOS158" s="489"/>
      <c r="DOT158" s="489"/>
      <c r="DOU158" s="489"/>
      <c r="DOV158" s="489"/>
      <c r="DOW158" s="489"/>
      <c r="DOX158" s="489"/>
      <c r="DOY158" s="489"/>
      <c r="DOZ158" s="489"/>
      <c r="DPA158" s="489"/>
      <c r="DPB158" s="489"/>
      <c r="DPC158" s="489"/>
      <c r="DPD158" s="489"/>
      <c r="DPE158" s="489"/>
      <c r="DPF158" s="489"/>
      <c r="DPG158" s="489"/>
      <c r="DPH158" s="489"/>
      <c r="DPI158" s="489"/>
      <c r="DPJ158" s="489"/>
      <c r="DPK158" s="489"/>
      <c r="DPL158" s="489"/>
      <c r="DPM158" s="489"/>
      <c r="DPN158" s="489"/>
      <c r="DPO158" s="489"/>
      <c r="DPP158" s="489"/>
      <c r="DPQ158" s="489"/>
      <c r="DPR158" s="489"/>
      <c r="DPS158" s="489"/>
      <c r="DPT158" s="489"/>
      <c r="DPU158" s="489"/>
      <c r="DPV158" s="489"/>
      <c r="DPW158" s="489"/>
      <c r="DPX158" s="489"/>
      <c r="DPY158" s="489"/>
      <c r="DPZ158" s="489"/>
      <c r="DQA158" s="489"/>
      <c r="DQB158" s="489"/>
      <c r="DQC158" s="489"/>
      <c r="DQD158" s="489"/>
      <c r="DQE158" s="489"/>
      <c r="DQF158" s="489"/>
      <c r="DQG158" s="489"/>
      <c r="DQH158" s="489"/>
      <c r="DQI158" s="489"/>
      <c r="DQJ158" s="489"/>
      <c r="DQK158" s="489"/>
      <c r="DQL158" s="489"/>
      <c r="DQM158" s="489"/>
      <c r="DQN158" s="489"/>
      <c r="DQO158" s="489"/>
      <c r="DQP158" s="489"/>
      <c r="DQQ158" s="489"/>
      <c r="DQR158" s="489"/>
      <c r="DQS158" s="489"/>
      <c r="DQT158" s="489"/>
      <c r="DQU158" s="489"/>
      <c r="DQV158" s="489"/>
      <c r="DQW158" s="489"/>
      <c r="DQX158" s="489"/>
      <c r="DQY158" s="489"/>
      <c r="DQZ158" s="489"/>
      <c r="DRA158" s="489"/>
      <c r="DRB158" s="489"/>
      <c r="DRC158" s="489"/>
      <c r="DRD158" s="489"/>
      <c r="DRE158" s="489"/>
      <c r="DRF158" s="489"/>
      <c r="DRG158" s="489"/>
      <c r="DRH158" s="489"/>
      <c r="DRI158" s="489"/>
      <c r="DRJ158" s="489"/>
      <c r="DRK158" s="489"/>
      <c r="DRL158" s="489"/>
      <c r="DRM158" s="489"/>
      <c r="DRN158" s="489"/>
      <c r="DRO158" s="489"/>
      <c r="DRP158" s="489"/>
      <c r="DRQ158" s="489"/>
      <c r="DRR158" s="489"/>
      <c r="DRS158" s="489"/>
      <c r="DRT158" s="489"/>
      <c r="DRU158" s="489"/>
      <c r="DRV158" s="489"/>
      <c r="DRW158" s="489"/>
      <c r="DRX158" s="489"/>
      <c r="DRY158" s="489"/>
      <c r="DRZ158" s="489"/>
      <c r="DSA158" s="489"/>
      <c r="DSB158" s="489"/>
      <c r="DSC158" s="489"/>
      <c r="DSD158" s="489"/>
      <c r="DSE158" s="489"/>
      <c r="DSF158" s="489"/>
      <c r="DSG158" s="489"/>
      <c r="DSH158" s="489"/>
      <c r="DSI158" s="489"/>
      <c r="DSJ158" s="489"/>
      <c r="DSK158" s="489"/>
      <c r="DSL158" s="489"/>
      <c r="DSM158" s="489"/>
      <c r="DSN158" s="489"/>
      <c r="DSO158" s="489"/>
      <c r="DSP158" s="489"/>
      <c r="DSQ158" s="489"/>
      <c r="DSR158" s="489"/>
      <c r="DSS158" s="489"/>
      <c r="DST158" s="489"/>
      <c r="DSU158" s="489"/>
      <c r="DSV158" s="489"/>
      <c r="DSW158" s="489"/>
      <c r="DSX158" s="489"/>
      <c r="DSY158" s="489"/>
      <c r="DSZ158" s="489"/>
      <c r="DTA158" s="489"/>
      <c r="DTB158" s="489"/>
      <c r="DTC158" s="489"/>
      <c r="DTD158" s="489"/>
      <c r="DTE158" s="489"/>
      <c r="DTF158" s="489"/>
      <c r="DTG158" s="489"/>
      <c r="DTH158" s="489"/>
      <c r="DTI158" s="489"/>
      <c r="DTJ158" s="489"/>
      <c r="DTK158" s="489"/>
      <c r="DTL158" s="489"/>
      <c r="DTM158" s="489"/>
      <c r="DTN158" s="489"/>
      <c r="DTO158" s="489"/>
      <c r="DTP158" s="489"/>
      <c r="DTQ158" s="489"/>
      <c r="DTR158" s="489"/>
      <c r="DTS158" s="489"/>
      <c r="DTT158" s="489"/>
      <c r="DTU158" s="489"/>
      <c r="DTV158" s="489"/>
      <c r="DTW158" s="489"/>
      <c r="DTX158" s="489"/>
      <c r="DTY158" s="489"/>
      <c r="DTZ158" s="489"/>
      <c r="DUA158" s="489"/>
      <c r="DUB158" s="489"/>
      <c r="DUC158" s="489"/>
      <c r="DUD158" s="489"/>
      <c r="DUE158" s="489"/>
      <c r="DUF158" s="489"/>
      <c r="DUG158" s="489"/>
      <c r="DUH158" s="489"/>
      <c r="DUI158" s="489"/>
      <c r="DUJ158" s="489"/>
      <c r="DUK158" s="489"/>
      <c r="DUL158" s="489"/>
      <c r="DUM158" s="489"/>
      <c r="DUN158" s="489"/>
      <c r="DUO158" s="489"/>
      <c r="DUP158" s="489"/>
      <c r="DUQ158" s="489"/>
      <c r="DUR158" s="489"/>
      <c r="DUS158" s="489"/>
      <c r="DUT158" s="489"/>
      <c r="DUU158" s="489"/>
      <c r="DUV158" s="489"/>
      <c r="DUW158" s="489"/>
      <c r="DUX158" s="489"/>
      <c r="DUY158" s="489"/>
      <c r="DUZ158" s="489"/>
      <c r="DVA158" s="489"/>
      <c r="DVB158" s="489"/>
      <c r="DVC158" s="489"/>
      <c r="DVD158" s="489"/>
      <c r="DVE158" s="489"/>
      <c r="DVF158" s="489"/>
      <c r="DVG158" s="489"/>
      <c r="DVH158" s="489"/>
      <c r="DVI158" s="489"/>
      <c r="DVJ158" s="489"/>
      <c r="DVK158" s="489"/>
      <c r="DVL158" s="489"/>
      <c r="DVM158" s="489"/>
      <c r="DVN158" s="489"/>
      <c r="DVO158" s="489"/>
      <c r="DVP158" s="489"/>
      <c r="DVQ158" s="489"/>
      <c r="DVR158" s="489"/>
      <c r="DVS158" s="489"/>
      <c r="DVT158" s="489"/>
      <c r="DVU158" s="489"/>
      <c r="DVV158" s="489"/>
      <c r="DVW158" s="489"/>
      <c r="DVX158" s="489"/>
      <c r="DVY158" s="489"/>
      <c r="DVZ158" s="489"/>
      <c r="DWA158" s="489"/>
      <c r="DWB158" s="489"/>
      <c r="DWC158" s="489"/>
      <c r="DWD158" s="489"/>
      <c r="DWE158" s="489"/>
      <c r="DWF158" s="489"/>
      <c r="DWG158" s="489"/>
      <c r="DWH158" s="489"/>
      <c r="DWI158" s="489"/>
      <c r="DWJ158" s="489"/>
      <c r="DWK158" s="489"/>
      <c r="DWL158" s="489"/>
      <c r="DWM158" s="489"/>
      <c r="DWN158" s="489"/>
      <c r="DWO158" s="489"/>
      <c r="DWP158" s="489"/>
      <c r="DWQ158" s="489"/>
      <c r="DWR158" s="489"/>
      <c r="DWS158" s="489"/>
      <c r="DWT158" s="489"/>
      <c r="DWU158" s="489"/>
      <c r="DWV158" s="489"/>
      <c r="DWW158" s="489"/>
      <c r="DWX158" s="489"/>
      <c r="DWY158" s="489"/>
      <c r="DWZ158" s="489"/>
      <c r="DXA158" s="489"/>
      <c r="DXB158" s="489"/>
      <c r="DXC158" s="489"/>
      <c r="DXD158" s="489"/>
      <c r="DXE158" s="489"/>
      <c r="DXF158" s="489"/>
      <c r="DXG158" s="489"/>
      <c r="DXH158" s="489"/>
      <c r="DXI158" s="489"/>
      <c r="DXJ158" s="489"/>
      <c r="DXK158" s="489"/>
      <c r="DXL158" s="489"/>
      <c r="DXM158" s="489"/>
      <c r="DXN158" s="489"/>
      <c r="DXO158" s="489"/>
      <c r="DXP158" s="489"/>
      <c r="DXQ158" s="489"/>
      <c r="DXR158" s="489"/>
      <c r="DXS158" s="489"/>
      <c r="DXT158" s="489"/>
      <c r="DXU158" s="489"/>
      <c r="DXV158" s="489"/>
      <c r="DXW158" s="489"/>
      <c r="DXX158" s="489"/>
      <c r="DXY158" s="489"/>
      <c r="DXZ158" s="489"/>
      <c r="DYA158" s="489"/>
      <c r="DYB158" s="489"/>
      <c r="DYC158" s="489"/>
      <c r="DYD158" s="489"/>
      <c r="DYE158" s="489"/>
      <c r="DYF158" s="489"/>
      <c r="DYG158" s="489"/>
      <c r="DYH158" s="489"/>
      <c r="DYI158" s="489"/>
      <c r="DYJ158" s="489"/>
      <c r="DYK158" s="489"/>
      <c r="DYL158" s="489"/>
      <c r="DYM158" s="489"/>
      <c r="DYN158" s="489"/>
      <c r="DYO158" s="489"/>
      <c r="DYP158" s="489"/>
      <c r="DYQ158" s="489"/>
      <c r="DYR158" s="489"/>
      <c r="DYS158" s="489"/>
      <c r="DYT158" s="489"/>
      <c r="DYU158" s="489"/>
      <c r="DYV158" s="489"/>
      <c r="DYW158" s="489"/>
      <c r="DYX158" s="489"/>
      <c r="DYY158" s="489"/>
      <c r="DYZ158" s="489"/>
      <c r="DZA158" s="489"/>
      <c r="DZB158" s="489"/>
      <c r="DZC158" s="489"/>
      <c r="DZD158" s="489"/>
      <c r="DZE158" s="489"/>
      <c r="DZF158" s="489"/>
      <c r="DZG158" s="489"/>
      <c r="DZH158" s="489"/>
      <c r="DZI158" s="489"/>
      <c r="DZJ158" s="489"/>
      <c r="DZK158" s="489"/>
      <c r="DZL158" s="489"/>
      <c r="DZM158" s="489"/>
      <c r="DZN158" s="489"/>
      <c r="DZO158" s="489"/>
      <c r="DZP158" s="489"/>
      <c r="DZQ158" s="489"/>
      <c r="DZR158" s="489"/>
      <c r="DZS158" s="489"/>
      <c r="DZT158" s="489"/>
      <c r="DZU158" s="489"/>
      <c r="DZV158" s="489"/>
      <c r="DZW158" s="489"/>
      <c r="DZX158" s="489"/>
      <c r="DZY158" s="489"/>
      <c r="DZZ158" s="489"/>
      <c r="EAA158" s="489"/>
      <c r="EAB158" s="489"/>
      <c r="EAC158" s="489"/>
      <c r="EAD158" s="489"/>
      <c r="EAE158" s="489"/>
      <c r="EAF158" s="489"/>
      <c r="EAG158" s="489"/>
      <c r="EAH158" s="489"/>
      <c r="EAI158" s="489"/>
      <c r="EAJ158" s="489"/>
      <c r="EAK158" s="489"/>
      <c r="EAL158" s="489"/>
      <c r="EAM158" s="489"/>
      <c r="EAN158" s="489"/>
      <c r="EAO158" s="489"/>
      <c r="EAP158" s="489"/>
      <c r="EAQ158" s="489"/>
      <c r="EAR158" s="489"/>
      <c r="EAS158" s="489"/>
      <c r="EAT158" s="489"/>
      <c r="EAU158" s="489"/>
      <c r="EAV158" s="489"/>
      <c r="EAW158" s="489"/>
      <c r="EAX158" s="489"/>
      <c r="EAY158" s="489"/>
      <c r="EAZ158" s="489"/>
      <c r="EBA158" s="489"/>
      <c r="EBB158" s="489"/>
      <c r="EBC158" s="489"/>
      <c r="EBD158" s="489"/>
      <c r="EBE158" s="489"/>
      <c r="EBF158" s="489"/>
      <c r="EBG158" s="489"/>
      <c r="EBH158" s="489"/>
      <c r="EBI158" s="489"/>
      <c r="EBJ158" s="489"/>
      <c r="EBK158" s="489"/>
      <c r="EBL158" s="489"/>
      <c r="EBM158" s="489"/>
      <c r="EBN158" s="489"/>
      <c r="EBO158" s="489"/>
      <c r="EBP158" s="489"/>
      <c r="EBQ158" s="489"/>
      <c r="EBR158" s="489"/>
      <c r="EBS158" s="489"/>
      <c r="EBT158" s="489"/>
      <c r="EBU158" s="489"/>
      <c r="EBV158" s="489"/>
      <c r="EBW158" s="489"/>
      <c r="EBX158" s="489"/>
      <c r="EBY158" s="489"/>
      <c r="EBZ158" s="489"/>
      <c r="ECA158" s="489"/>
      <c r="ECB158" s="489"/>
      <c r="ECC158" s="489"/>
      <c r="ECD158" s="489"/>
      <c r="ECE158" s="489"/>
      <c r="ECF158" s="489"/>
      <c r="ECG158" s="489"/>
      <c r="ECH158" s="489"/>
      <c r="ECI158" s="489"/>
      <c r="ECJ158" s="489"/>
      <c r="ECK158" s="489"/>
      <c r="ECL158" s="489"/>
      <c r="ECM158" s="489"/>
      <c r="ECN158" s="489"/>
      <c r="ECO158" s="489"/>
      <c r="ECP158" s="489"/>
      <c r="ECQ158" s="489"/>
      <c r="ECR158" s="489"/>
      <c r="ECS158" s="489"/>
      <c r="ECT158" s="489"/>
      <c r="ECU158" s="489"/>
      <c r="ECV158" s="489"/>
      <c r="ECW158" s="489"/>
      <c r="ECX158" s="489"/>
      <c r="ECY158" s="489"/>
      <c r="ECZ158" s="489"/>
      <c r="EDA158" s="489"/>
      <c r="EDB158" s="489"/>
      <c r="EDC158" s="489"/>
      <c r="EDD158" s="489"/>
      <c r="EDE158" s="489"/>
      <c r="EDF158" s="489"/>
      <c r="EDG158" s="489"/>
      <c r="EDH158" s="489"/>
      <c r="EDI158" s="489"/>
      <c r="EDJ158" s="489"/>
      <c r="EDK158" s="489"/>
      <c r="EDL158" s="489"/>
      <c r="EDM158" s="489"/>
      <c r="EDN158" s="489"/>
      <c r="EDO158" s="489"/>
      <c r="EDP158" s="489"/>
      <c r="EDQ158" s="489"/>
      <c r="EDR158" s="489"/>
      <c r="EDS158" s="489"/>
      <c r="EDT158" s="489"/>
      <c r="EDU158" s="489"/>
      <c r="EDV158" s="489"/>
      <c r="EDW158" s="489"/>
      <c r="EDX158" s="489"/>
      <c r="EDY158" s="489"/>
      <c r="EDZ158" s="489"/>
      <c r="EEA158" s="489"/>
      <c r="EEB158" s="489"/>
      <c r="EEC158" s="489"/>
      <c r="EED158" s="489"/>
      <c r="EEE158" s="489"/>
      <c r="EEF158" s="489"/>
      <c r="EEG158" s="489"/>
      <c r="EEH158" s="489"/>
      <c r="EEI158" s="489"/>
      <c r="EEJ158" s="489"/>
      <c r="EEK158" s="489"/>
      <c r="EEL158" s="489"/>
      <c r="EEM158" s="489"/>
      <c r="EEN158" s="489"/>
      <c r="EEO158" s="489"/>
      <c r="EEP158" s="489"/>
      <c r="EEQ158" s="489"/>
      <c r="EER158" s="489"/>
      <c r="EES158" s="489"/>
      <c r="EET158" s="489"/>
      <c r="EEU158" s="489"/>
      <c r="EEV158" s="489"/>
      <c r="EEW158" s="489"/>
      <c r="EEX158" s="489"/>
      <c r="EEY158" s="489"/>
      <c r="EEZ158" s="489"/>
      <c r="EFA158" s="489"/>
      <c r="EFB158" s="489"/>
      <c r="EFC158" s="489"/>
      <c r="EFD158" s="489"/>
      <c r="EFE158" s="489"/>
      <c r="EFF158" s="489"/>
      <c r="EFG158" s="489"/>
      <c r="EFH158" s="489"/>
      <c r="EFI158" s="489"/>
      <c r="EFJ158" s="489"/>
      <c r="EFK158" s="489"/>
      <c r="EFL158" s="489"/>
      <c r="EFM158" s="489"/>
      <c r="EFN158" s="489"/>
      <c r="EFO158" s="489"/>
      <c r="EFP158" s="489"/>
      <c r="EFQ158" s="489"/>
      <c r="EFR158" s="489"/>
      <c r="EFS158" s="489"/>
      <c r="EFT158" s="489"/>
      <c r="EFU158" s="489"/>
      <c r="EFV158" s="489"/>
      <c r="EFW158" s="489"/>
      <c r="EFX158" s="489"/>
      <c r="EFY158" s="489"/>
      <c r="EFZ158" s="489"/>
      <c r="EGA158" s="489"/>
      <c r="EGB158" s="489"/>
      <c r="EGC158" s="489"/>
      <c r="EGD158" s="489"/>
      <c r="EGE158" s="489"/>
      <c r="EGF158" s="489"/>
      <c r="EGG158" s="489"/>
      <c r="EGH158" s="489"/>
      <c r="EGI158" s="489"/>
      <c r="EGJ158" s="489"/>
      <c r="EGK158" s="489"/>
      <c r="EGL158" s="489"/>
      <c r="EGM158" s="489"/>
      <c r="EGN158" s="489"/>
      <c r="EGO158" s="489"/>
      <c r="EGP158" s="489"/>
      <c r="EGQ158" s="489"/>
      <c r="EGR158" s="489"/>
      <c r="EGS158" s="489"/>
      <c r="EGT158" s="489"/>
      <c r="EGU158" s="489"/>
      <c r="EGV158" s="489"/>
      <c r="EGW158" s="489"/>
      <c r="EGX158" s="489"/>
      <c r="EGY158" s="489"/>
      <c r="EGZ158" s="489"/>
      <c r="EHA158" s="489"/>
      <c r="EHB158" s="489"/>
      <c r="EHC158" s="489"/>
      <c r="EHD158" s="489"/>
      <c r="EHE158" s="489"/>
      <c r="EHF158" s="489"/>
      <c r="EHG158" s="489"/>
      <c r="EHH158" s="489"/>
      <c r="EHI158" s="489"/>
      <c r="EHJ158" s="489"/>
      <c r="EHK158" s="489"/>
      <c r="EHL158" s="489"/>
      <c r="EHM158" s="489"/>
      <c r="EHN158" s="489"/>
      <c r="EHO158" s="489"/>
      <c r="EHP158" s="489"/>
      <c r="EHQ158" s="489"/>
      <c r="EHR158" s="489"/>
      <c r="EHS158" s="489"/>
      <c r="EHT158" s="489"/>
      <c r="EHU158" s="489"/>
      <c r="EHV158" s="489"/>
      <c r="EHW158" s="489"/>
      <c r="EHX158" s="489"/>
      <c r="EHY158" s="489"/>
      <c r="EHZ158" s="489"/>
      <c r="EIA158" s="489"/>
      <c r="EIB158" s="489"/>
      <c r="EIC158" s="489"/>
      <c r="EID158" s="489"/>
      <c r="EIE158" s="489"/>
      <c r="EIF158" s="489"/>
      <c r="EIG158" s="489"/>
      <c r="EIH158" s="489"/>
      <c r="EII158" s="489"/>
      <c r="EIJ158" s="489"/>
      <c r="EIK158" s="489"/>
      <c r="EIL158" s="489"/>
      <c r="EIM158" s="489"/>
      <c r="EIN158" s="489"/>
      <c r="EIO158" s="489"/>
      <c r="EIP158" s="489"/>
      <c r="EIQ158" s="489"/>
      <c r="EIR158" s="489"/>
      <c r="EIS158" s="489"/>
      <c r="EIT158" s="489"/>
      <c r="EIU158" s="489"/>
      <c r="EIV158" s="489"/>
      <c r="EIW158" s="489"/>
      <c r="EIX158" s="489"/>
      <c r="EIY158" s="489"/>
      <c r="EIZ158" s="489"/>
      <c r="EJA158" s="489"/>
      <c r="EJB158" s="489"/>
      <c r="EJC158" s="489"/>
      <c r="EJD158" s="489"/>
      <c r="EJE158" s="489"/>
      <c r="EJF158" s="489"/>
      <c r="EJG158" s="489"/>
      <c r="EJH158" s="489"/>
      <c r="EJI158" s="489"/>
      <c r="EJJ158" s="489"/>
      <c r="EJK158" s="489"/>
      <c r="EJL158" s="489"/>
      <c r="EJM158" s="489"/>
      <c r="EJN158" s="489"/>
      <c r="EJO158" s="489"/>
      <c r="EJP158" s="489"/>
      <c r="EJQ158" s="489"/>
      <c r="EJR158" s="489"/>
      <c r="EJS158" s="489"/>
      <c r="EJT158" s="489"/>
      <c r="EJU158" s="489"/>
      <c r="EJV158" s="489"/>
      <c r="EJW158" s="489"/>
      <c r="EJX158" s="489"/>
      <c r="EJY158" s="489"/>
      <c r="EJZ158" s="489"/>
      <c r="EKA158" s="489"/>
      <c r="EKB158" s="489"/>
      <c r="EKC158" s="489"/>
      <c r="EKD158" s="489"/>
      <c r="EKE158" s="489"/>
      <c r="EKF158" s="489"/>
      <c r="EKG158" s="489"/>
      <c r="EKH158" s="489"/>
      <c r="EKI158" s="489"/>
      <c r="EKJ158" s="489"/>
      <c r="EKK158" s="489"/>
      <c r="EKL158" s="489"/>
      <c r="EKM158" s="489"/>
      <c r="EKN158" s="489"/>
      <c r="EKO158" s="489"/>
      <c r="EKP158" s="489"/>
      <c r="EKQ158" s="489"/>
      <c r="EKR158" s="489"/>
      <c r="EKS158" s="489"/>
      <c r="EKT158" s="489"/>
      <c r="EKU158" s="489"/>
      <c r="EKV158" s="489"/>
      <c r="EKW158" s="489"/>
      <c r="EKX158" s="489"/>
      <c r="EKY158" s="489"/>
      <c r="EKZ158" s="489"/>
      <c r="ELA158" s="489"/>
      <c r="ELB158" s="489"/>
      <c r="ELC158" s="489"/>
      <c r="ELD158" s="489"/>
      <c r="ELE158" s="489"/>
      <c r="ELF158" s="489"/>
      <c r="ELG158" s="489"/>
      <c r="ELH158" s="489"/>
      <c r="ELI158" s="489"/>
      <c r="ELJ158" s="489"/>
      <c r="ELK158" s="489"/>
      <c r="ELL158" s="489"/>
      <c r="ELM158" s="489"/>
      <c r="ELN158" s="489"/>
      <c r="ELO158" s="489"/>
      <c r="ELP158" s="489"/>
      <c r="ELQ158" s="489"/>
      <c r="ELR158" s="489"/>
      <c r="ELS158" s="489"/>
      <c r="ELT158" s="489"/>
      <c r="ELU158" s="489"/>
      <c r="ELV158" s="489"/>
      <c r="ELW158" s="489"/>
      <c r="ELX158" s="489"/>
      <c r="ELY158" s="489"/>
      <c r="ELZ158" s="489"/>
      <c r="EMA158" s="489"/>
      <c r="EMB158" s="489"/>
      <c r="EMC158" s="489"/>
      <c r="EMD158" s="489"/>
      <c r="EME158" s="489"/>
      <c r="EMF158" s="489"/>
      <c r="EMG158" s="489"/>
      <c r="EMH158" s="489"/>
      <c r="EMI158" s="489"/>
      <c r="EMJ158" s="489"/>
      <c r="EMK158" s="489"/>
      <c r="EML158" s="489"/>
      <c r="EMM158" s="489"/>
      <c r="EMN158" s="489"/>
      <c r="EMO158" s="489"/>
      <c r="EMP158" s="489"/>
      <c r="EMQ158" s="489"/>
      <c r="EMR158" s="489"/>
      <c r="EMS158" s="489"/>
      <c r="EMT158" s="489"/>
      <c r="EMU158" s="489"/>
      <c r="EMV158" s="489"/>
      <c r="EMW158" s="489"/>
      <c r="EMX158" s="489"/>
      <c r="EMY158" s="489"/>
      <c r="EMZ158" s="489"/>
      <c r="ENA158" s="489"/>
      <c r="ENB158" s="489"/>
      <c r="ENC158" s="489"/>
      <c r="END158" s="489"/>
      <c r="ENE158" s="489"/>
      <c r="ENF158" s="489"/>
      <c r="ENG158" s="489"/>
      <c r="ENH158" s="489"/>
      <c r="ENI158" s="489"/>
      <c r="ENJ158" s="489"/>
      <c r="ENK158" s="489"/>
      <c r="ENL158" s="489"/>
      <c r="ENM158" s="489"/>
      <c r="ENN158" s="489"/>
      <c r="ENO158" s="489"/>
      <c r="ENP158" s="489"/>
      <c r="ENQ158" s="489"/>
      <c r="ENR158" s="489"/>
      <c r="ENS158" s="489"/>
      <c r="ENT158" s="489"/>
      <c r="ENU158" s="489"/>
      <c r="ENV158" s="489"/>
      <c r="ENW158" s="489"/>
      <c r="ENX158" s="489"/>
      <c r="ENY158" s="489"/>
      <c r="ENZ158" s="489"/>
      <c r="EOA158" s="489"/>
      <c r="EOB158" s="489"/>
      <c r="EOC158" s="489"/>
      <c r="EOD158" s="489"/>
      <c r="EOE158" s="489"/>
      <c r="EOF158" s="489"/>
      <c r="EOG158" s="489"/>
      <c r="EOH158" s="489"/>
      <c r="EOI158" s="489"/>
      <c r="EOJ158" s="489"/>
      <c r="EOK158" s="489"/>
      <c r="EOL158" s="489"/>
      <c r="EOM158" s="489"/>
      <c r="EON158" s="489"/>
      <c r="EOO158" s="489"/>
      <c r="EOP158" s="489"/>
      <c r="EOQ158" s="489"/>
      <c r="EOR158" s="489"/>
      <c r="EOS158" s="489"/>
      <c r="EOT158" s="489"/>
      <c r="EOU158" s="489"/>
      <c r="EOV158" s="489"/>
      <c r="EOW158" s="489"/>
      <c r="EOX158" s="489"/>
      <c r="EOY158" s="489"/>
      <c r="EOZ158" s="489"/>
      <c r="EPA158" s="489"/>
      <c r="EPB158" s="489"/>
      <c r="EPC158" s="489"/>
      <c r="EPD158" s="489"/>
      <c r="EPE158" s="489"/>
      <c r="EPF158" s="489"/>
      <c r="EPG158" s="489"/>
      <c r="EPH158" s="489"/>
      <c r="EPI158" s="489"/>
      <c r="EPJ158" s="489"/>
      <c r="EPK158" s="489"/>
      <c r="EPL158" s="489"/>
      <c r="EPM158" s="489"/>
      <c r="EPN158" s="489"/>
      <c r="EPO158" s="489"/>
      <c r="EPP158" s="489"/>
      <c r="EPQ158" s="489"/>
      <c r="EPR158" s="489"/>
      <c r="EPS158" s="489"/>
      <c r="EPT158" s="489"/>
      <c r="EPU158" s="489"/>
      <c r="EPV158" s="489"/>
      <c r="EPW158" s="489"/>
      <c r="EPX158" s="489"/>
      <c r="EPY158" s="489"/>
      <c r="EPZ158" s="489"/>
      <c r="EQA158" s="489"/>
      <c r="EQB158" s="489"/>
      <c r="EQC158" s="489"/>
      <c r="EQD158" s="489"/>
      <c r="EQE158" s="489"/>
      <c r="EQF158" s="489"/>
      <c r="EQG158" s="489"/>
      <c r="EQH158" s="489"/>
      <c r="EQI158" s="489"/>
      <c r="EQJ158" s="489"/>
      <c r="EQK158" s="489"/>
      <c r="EQL158" s="489"/>
      <c r="EQM158" s="489"/>
      <c r="EQN158" s="489"/>
      <c r="EQO158" s="489"/>
      <c r="EQP158" s="489"/>
      <c r="EQQ158" s="489"/>
      <c r="EQR158" s="489"/>
      <c r="EQS158" s="489"/>
      <c r="EQT158" s="489"/>
      <c r="EQU158" s="489"/>
      <c r="EQV158" s="489"/>
      <c r="EQW158" s="489"/>
      <c r="EQX158" s="489"/>
      <c r="EQY158" s="489"/>
      <c r="EQZ158" s="489"/>
      <c r="ERA158" s="489"/>
      <c r="ERB158" s="489"/>
      <c r="ERC158" s="489"/>
      <c r="ERD158" s="489"/>
      <c r="ERE158" s="489"/>
      <c r="ERF158" s="489"/>
      <c r="ERG158" s="489"/>
      <c r="ERH158" s="489"/>
      <c r="ERI158" s="489"/>
      <c r="ERJ158" s="489"/>
      <c r="ERK158" s="489"/>
      <c r="ERL158" s="489"/>
      <c r="ERM158" s="489"/>
      <c r="ERN158" s="489"/>
      <c r="ERO158" s="489"/>
      <c r="ERP158" s="489"/>
      <c r="ERQ158" s="489"/>
      <c r="ERR158" s="489"/>
      <c r="ERS158" s="489"/>
      <c r="ERT158" s="489"/>
      <c r="ERU158" s="489"/>
      <c r="ERV158" s="489"/>
      <c r="ERW158" s="489"/>
      <c r="ERX158" s="489"/>
      <c r="ERY158" s="489"/>
      <c r="ERZ158" s="489"/>
      <c r="ESA158" s="489"/>
      <c r="ESB158" s="489"/>
      <c r="ESC158" s="489"/>
      <c r="ESD158" s="489"/>
      <c r="ESE158" s="489"/>
      <c r="ESF158" s="489"/>
      <c r="ESG158" s="489"/>
      <c r="ESH158" s="489"/>
      <c r="ESI158" s="489"/>
      <c r="ESJ158" s="489"/>
      <c r="ESK158" s="489"/>
      <c r="ESL158" s="489"/>
      <c r="ESM158" s="489"/>
      <c r="ESN158" s="489"/>
      <c r="ESO158" s="489"/>
      <c r="ESP158" s="489"/>
      <c r="ESQ158" s="489"/>
      <c r="ESR158" s="489"/>
      <c r="ESS158" s="489"/>
      <c r="EST158" s="489"/>
      <c r="ESU158" s="489"/>
      <c r="ESV158" s="489"/>
      <c r="ESW158" s="489"/>
      <c r="ESX158" s="489"/>
      <c r="ESY158" s="489"/>
      <c r="ESZ158" s="489"/>
      <c r="ETA158" s="489"/>
      <c r="ETB158" s="489"/>
      <c r="ETC158" s="489"/>
      <c r="ETD158" s="489"/>
      <c r="ETE158" s="489"/>
      <c r="ETF158" s="489"/>
      <c r="ETG158" s="489"/>
      <c r="ETH158" s="489"/>
      <c r="ETI158" s="489"/>
      <c r="ETJ158" s="489"/>
      <c r="ETK158" s="489"/>
      <c r="ETL158" s="489"/>
      <c r="ETM158" s="489"/>
      <c r="ETN158" s="489"/>
      <c r="ETO158" s="489"/>
      <c r="ETP158" s="489"/>
      <c r="ETQ158" s="489"/>
      <c r="ETR158" s="489"/>
      <c r="ETS158" s="489"/>
      <c r="ETT158" s="489"/>
      <c r="ETU158" s="489"/>
      <c r="ETV158" s="489"/>
      <c r="ETW158" s="489"/>
      <c r="ETX158" s="489"/>
      <c r="ETY158" s="489"/>
      <c r="ETZ158" s="489"/>
      <c r="EUA158" s="489"/>
      <c r="EUB158" s="489"/>
      <c r="EUC158" s="489"/>
      <c r="EUD158" s="489"/>
      <c r="EUE158" s="489"/>
      <c r="EUF158" s="489"/>
      <c r="EUG158" s="489"/>
      <c r="EUH158" s="489"/>
      <c r="EUI158" s="489"/>
      <c r="EUJ158" s="489"/>
      <c r="EUK158" s="489"/>
      <c r="EUL158" s="489"/>
      <c r="EUM158" s="489"/>
      <c r="EUN158" s="489"/>
      <c r="EUO158" s="489"/>
      <c r="EUP158" s="489"/>
      <c r="EUQ158" s="489"/>
      <c r="EUR158" s="489"/>
      <c r="EUS158" s="489"/>
      <c r="EUT158" s="489"/>
      <c r="EUU158" s="489"/>
      <c r="EUV158" s="489"/>
      <c r="EUW158" s="489"/>
      <c r="EUX158" s="489"/>
      <c r="EUY158" s="489"/>
      <c r="EUZ158" s="489"/>
      <c r="EVA158" s="489"/>
      <c r="EVB158" s="489"/>
      <c r="EVC158" s="489"/>
      <c r="EVD158" s="489"/>
      <c r="EVE158" s="489"/>
      <c r="EVF158" s="489"/>
      <c r="EVG158" s="489"/>
      <c r="EVH158" s="489"/>
      <c r="EVI158" s="489"/>
      <c r="EVJ158" s="489"/>
      <c r="EVK158" s="489"/>
      <c r="EVL158" s="489"/>
      <c r="EVM158" s="489"/>
      <c r="EVN158" s="489"/>
      <c r="EVO158" s="489"/>
      <c r="EVP158" s="489"/>
      <c r="EVQ158" s="489"/>
      <c r="EVR158" s="489"/>
      <c r="EVS158" s="489"/>
      <c r="EVT158" s="489"/>
      <c r="EVU158" s="489"/>
      <c r="EVV158" s="489"/>
      <c r="EVW158" s="489"/>
      <c r="EVX158" s="489"/>
      <c r="EVY158" s="489"/>
      <c r="EVZ158" s="489"/>
      <c r="EWA158" s="489"/>
      <c r="EWB158" s="489"/>
      <c r="EWC158" s="489"/>
      <c r="EWD158" s="489"/>
      <c r="EWE158" s="489"/>
      <c r="EWF158" s="489"/>
      <c r="EWG158" s="489"/>
      <c r="EWH158" s="489"/>
      <c r="EWI158" s="489"/>
      <c r="EWJ158" s="489"/>
      <c r="EWK158" s="489"/>
      <c r="EWL158" s="489"/>
      <c r="EWM158" s="489"/>
      <c r="EWN158" s="489"/>
      <c r="EWO158" s="489"/>
      <c r="EWP158" s="489"/>
      <c r="EWQ158" s="489"/>
      <c r="EWR158" s="489"/>
      <c r="EWS158" s="489"/>
      <c r="EWT158" s="489"/>
      <c r="EWU158" s="489"/>
      <c r="EWV158" s="489"/>
      <c r="EWW158" s="489"/>
      <c r="EWX158" s="489"/>
      <c r="EWY158" s="489"/>
      <c r="EWZ158" s="489"/>
      <c r="EXA158" s="489"/>
      <c r="EXB158" s="489"/>
      <c r="EXC158" s="489"/>
      <c r="EXD158" s="489"/>
      <c r="EXE158" s="489"/>
      <c r="EXF158" s="489"/>
      <c r="EXG158" s="489"/>
      <c r="EXH158" s="489"/>
      <c r="EXI158" s="489"/>
      <c r="EXJ158" s="489"/>
      <c r="EXK158" s="489"/>
      <c r="EXL158" s="489"/>
      <c r="EXM158" s="489"/>
      <c r="EXN158" s="489"/>
      <c r="EXO158" s="489"/>
      <c r="EXP158" s="489"/>
      <c r="EXQ158" s="489"/>
      <c r="EXR158" s="489"/>
      <c r="EXS158" s="489"/>
      <c r="EXT158" s="489"/>
      <c r="EXU158" s="489"/>
      <c r="EXV158" s="489"/>
      <c r="EXW158" s="489"/>
      <c r="EXX158" s="489"/>
      <c r="EXY158" s="489"/>
      <c r="EXZ158" s="489"/>
      <c r="EYA158" s="489"/>
      <c r="EYB158" s="489"/>
      <c r="EYC158" s="489"/>
      <c r="EYD158" s="489"/>
      <c r="EYE158" s="489"/>
      <c r="EYF158" s="489"/>
      <c r="EYG158" s="489"/>
      <c r="EYH158" s="489"/>
      <c r="EYI158" s="489"/>
      <c r="EYJ158" s="489"/>
      <c r="EYK158" s="489"/>
      <c r="EYL158" s="489"/>
      <c r="EYM158" s="489"/>
      <c r="EYN158" s="489"/>
      <c r="EYO158" s="489"/>
      <c r="EYP158" s="489"/>
      <c r="EYQ158" s="489"/>
      <c r="EYR158" s="489"/>
      <c r="EYS158" s="489"/>
      <c r="EYT158" s="489"/>
      <c r="EYU158" s="489"/>
      <c r="EYV158" s="489"/>
      <c r="EYW158" s="489"/>
      <c r="EYX158" s="489"/>
      <c r="EYY158" s="489"/>
      <c r="EYZ158" s="489"/>
      <c r="EZA158" s="489"/>
      <c r="EZB158" s="489"/>
      <c r="EZC158" s="489"/>
      <c r="EZD158" s="489"/>
      <c r="EZE158" s="489"/>
      <c r="EZF158" s="489"/>
      <c r="EZG158" s="489"/>
      <c r="EZH158" s="489"/>
      <c r="EZI158" s="489"/>
      <c r="EZJ158" s="489"/>
      <c r="EZK158" s="489"/>
      <c r="EZL158" s="489"/>
      <c r="EZM158" s="489"/>
      <c r="EZN158" s="489"/>
      <c r="EZO158" s="489"/>
      <c r="EZP158" s="489"/>
      <c r="EZQ158" s="489"/>
      <c r="EZR158" s="489"/>
      <c r="EZS158" s="489"/>
      <c r="EZT158" s="489"/>
      <c r="EZU158" s="489"/>
      <c r="EZV158" s="489"/>
      <c r="EZW158" s="489"/>
      <c r="EZX158" s="489"/>
      <c r="EZY158" s="489"/>
      <c r="EZZ158" s="489"/>
      <c r="FAA158" s="489"/>
      <c r="FAB158" s="489"/>
      <c r="FAC158" s="489"/>
      <c r="FAD158" s="489"/>
      <c r="FAE158" s="489"/>
      <c r="FAF158" s="489"/>
      <c r="FAG158" s="489"/>
      <c r="FAH158" s="489"/>
      <c r="FAI158" s="489"/>
      <c r="FAJ158" s="489"/>
      <c r="FAK158" s="489"/>
      <c r="FAL158" s="489"/>
      <c r="FAM158" s="489"/>
      <c r="FAN158" s="489"/>
      <c r="FAO158" s="489"/>
      <c r="FAP158" s="489"/>
      <c r="FAQ158" s="489"/>
      <c r="FAR158" s="489"/>
      <c r="FAS158" s="489"/>
      <c r="FAT158" s="489"/>
      <c r="FAU158" s="489"/>
      <c r="FAV158" s="489"/>
      <c r="FAW158" s="489"/>
      <c r="FAX158" s="489"/>
      <c r="FAY158" s="489"/>
      <c r="FAZ158" s="489"/>
      <c r="FBA158" s="489"/>
      <c r="FBB158" s="489"/>
      <c r="FBC158" s="489"/>
      <c r="FBD158" s="489"/>
      <c r="FBE158" s="489"/>
      <c r="FBF158" s="489"/>
      <c r="FBG158" s="489"/>
      <c r="FBH158" s="489"/>
      <c r="FBI158" s="489"/>
      <c r="FBJ158" s="489"/>
      <c r="FBK158" s="489"/>
      <c r="FBL158" s="489"/>
      <c r="FBM158" s="489"/>
      <c r="FBN158" s="489"/>
      <c r="FBO158" s="489"/>
      <c r="FBP158" s="489"/>
      <c r="FBQ158" s="489"/>
      <c r="FBR158" s="489"/>
      <c r="FBS158" s="489"/>
      <c r="FBT158" s="489"/>
      <c r="FBU158" s="489"/>
      <c r="FBV158" s="489"/>
      <c r="FBW158" s="489"/>
      <c r="FBX158" s="489"/>
      <c r="FBY158" s="489"/>
      <c r="FBZ158" s="489"/>
      <c r="FCA158" s="489"/>
      <c r="FCB158" s="489"/>
      <c r="FCC158" s="489"/>
      <c r="FCD158" s="489"/>
      <c r="FCE158" s="489"/>
      <c r="FCF158" s="489"/>
      <c r="FCG158" s="489"/>
      <c r="FCH158" s="489"/>
      <c r="FCI158" s="489"/>
      <c r="FCJ158" s="489"/>
      <c r="FCK158" s="489"/>
      <c r="FCL158" s="489"/>
      <c r="FCM158" s="489"/>
      <c r="FCN158" s="489"/>
      <c r="FCO158" s="489"/>
      <c r="FCP158" s="489"/>
      <c r="FCQ158" s="489"/>
      <c r="FCR158" s="489"/>
      <c r="FCS158" s="489"/>
      <c r="FCT158" s="489"/>
      <c r="FCU158" s="489"/>
      <c r="FCV158" s="489"/>
      <c r="FCW158" s="489"/>
      <c r="FCX158" s="489"/>
      <c r="FCY158" s="489"/>
      <c r="FCZ158" s="489"/>
      <c r="FDA158" s="489"/>
      <c r="FDB158" s="489"/>
      <c r="FDC158" s="489"/>
      <c r="FDD158" s="489"/>
      <c r="FDE158" s="489"/>
      <c r="FDF158" s="489"/>
      <c r="FDG158" s="489"/>
      <c r="FDH158" s="489"/>
      <c r="FDI158" s="489"/>
      <c r="FDJ158" s="489"/>
      <c r="FDK158" s="489"/>
      <c r="FDL158" s="489"/>
      <c r="FDM158" s="489"/>
      <c r="FDN158" s="489"/>
      <c r="FDO158" s="489"/>
      <c r="FDP158" s="489"/>
      <c r="FDQ158" s="489"/>
      <c r="FDR158" s="489"/>
      <c r="FDS158" s="489"/>
      <c r="FDT158" s="489"/>
      <c r="FDU158" s="489"/>
      <c r="FDV158" s="489"/>
      <c r="FDW158" s="489"/>
      <c r="FDX158" s="489"/>
      <c r="FDY158" s="489"/>
      <c r="FDZ158" s="489"/>
      <c r="FEA158" s="489"/>
      <c r="FEB158" s="489"/>
      <c r="FEC158" s="489"/>
      <c r="FED158" s="489"/>
      <c r="FEE158" s="489"/>
      <c r="FEF158" s="489"/>
      <c r="FEG158" s="489"/>
      <c r="FEH158" s="489"/>
      <c r="FEI158" s="489"/>
      <c r="FEJ158" s="489"/>
      <c r="FEK158" s="489"/>
      <c r="FEL158" s="489"/>
      <c r="FEM158" s="489"/>
      <c r="FEN158" s="489"/>
      <c r="FEO158" s="489"/>
      <c r="FEP158" s="489"/>
      <c r="FEQ158" s="489"/>
      <c r="FER158" s="489"/>
      <c r="FES158" s="489"/>
      <c r="FET158" s="489"/>
      <c r="FEU158" s="489"/>
      <c r="FEV158" s="489"/>
      <c r="FEW158" s="489"/>
      <c r="FEX158" s="489"/>
      <c r="FEY158" s="489"/>
      <c r="FEZ158" s="489"/>
      <c r="FFA158" s="489"/>
      <c r="FFB158" s="489"/>
      <c r="FFC158" s="489"/>
      <c r="FFD158" s="489"/>
      <c r="FFE158" s="489"/>
      <c r="FFF158" s="489"/>
      <c r="FFG158" s="489"/>
      <c r="FFH158" s="489"/>
      <c r="FFI158" s="489"/>
      <c r="FFJ158" s="489"/>
      <c r="FFK158" s="489"/>
      <c r="FFL158" s="489"/>
      <c r="FFM158" s="489"/>
      <c r="FFN158" s="489"/>
      <c r="FFO158" s="489"/>
      <c r="FFP158" s="489"/>
      <c r="FFQ158" s="489"/>
      <c r="FFR158" s="489"/>
      <c r="FFS158" s="489"/>
      <c r="FFT158" s="489"/>
      <c r="FFU158" s="489"/>
      <c r="FFV158" s="489"/>
      <c r="FFW158" s="489"/>
      <c r="FFX158" s="489"/>
      <c r="FFY158" s="489"/>
      <c r="FFZ158" s="489"/>
      <c r="FGA158" s="489"/>
      <c r="FGB158" s="489"/>
      <c r="FGC158" s="489"/>
      <c r="FGD158" s="489"/>
      <c r="FGE158" s="489"/>
      <c r="FGF158" s="489"/>
      <c r="FGG158" s="489"/>
      <c r="FGH158" s="489"/>
      <c r="FGI158" s="489"/>
      <c r="FGJ158" s="489"/>
      <c r="FGK158" s="489"/>
      <c r="FGL158" s="489"/>
      <c r="FGM158" s="489"/>
      <c r="FGN158" s="489"/>
      <c r="FGO158" s="489"/>
      <c r="FGP158" s="489"/>
      <c r="FGQ158" s="489"/>
      <c r="FGR158" s="489"/>
      <c r="FGS158" s="489"/>
      <c r="FGT158" s="489"/>
      <c r="FGU158" s="489"/>
      <c r="FGV158" s="489"/>
      <c r="FGW158" s="489"/>
      <c r="FGX158" s="489"/>
      <c r="FGY158" s="489"/>
      <c r="FGZ158" s="489"/>
      <c r="FHA158" s="489"/>
      <c r="FHB158" s="489"/>
      <c r="FHC158" s="489"/>
      <c r="FHD158" s="489"/>
      <c r="FHE158" s="489"/>
      <c r="FHF158" s="489"/>
      <c r="FHG158" s="489"/>
      <c r="FHH158" s="489"/>
      <c r="FHI158" s="489"/>
      <c r="FHJ158" s="489"/>
      <c r="FHK158" s="489"/>
      <c r="FHL158" s="489"/>
      <c r="FHM158" s="489"/>
      <c r="FHN158" s="489"/>
      <c r="FHO158" s="489"/>
      <c r="FHP158" s="489"/>
      <c r="FHQ158" s="489"/>
      <c r="FHR158" s="489"/>
      <c r="FHS158" s="489"/>
      <c r="FHT158" s="489"/>
      <c r="FHU158" s="489"/>
      <c r="FHV158" s="489"/>
      <c r="FHW158" s="489"/>
      <c r="FHX158" s="489"/>
      <c r="FHY158" s="489"/>
      <c r="FHZ158" s="489"/>
      <c r="FIA158" s="489"/>
      <c r="FIB158" s="489"/>
      <c r="FIC158" s="489"/>
      <c r="FID158" s="489"/>
      <c r="FIE158" s="489"/>
      <c r="FIF158" s="489"/>
      <c r="FIG158" s="489"/>
      <c r="FIH158" s="489"/>
      <c r="FII158" s="489"/>
      <c r="FIJ158" s="489"/>
      <c r="FIK158" s="489"/>
      <c r="FIL158" s="489"/>
      <c r="FIM158" s="489"/>
      <c r="FIN158" s="489"/>
      <c r="FIO158" s="489"/>
      <c r="FIP158" s="489"/>
      <c r="FIQ158" s="489"/>
      <c r="FIR158" s="489"/>
      <c r="FIS158" s="489"/>
      <c r="FIT158" s="489"/>
      <c r="FIU158" s="489"/>
      <c r="FIV158" s="489"/>
      <c r="FIW158" s="489"/>
      <c r="FIX158" s="489"/>
      <c r="FIY158" s="489"/>
      <c r="FIZ158" s="489"/>
      <c r="FJA158" s="489"/>
      <c r="FJB158" s="489"/>
      <c r="FJC158" s="489"/>
      <c r="FJD158" s="489"/>
      <c r="FJE158" s="489"/>
      <c r="FJF158" s="489"/>
      <c r="FJG158" s="489"/>
      <c r="FJH158" s="489"/>
      <c r="FJI158" s="489"/>
      <c r="FJJ158" s="489"/>
      <c r="FJK158" s="489"/>
      <c r="FJL158" s="489"/>
      <c r="FJM158" s="489"/>
      <c r="FJN158" s="489"/>
      <c r="FJO158" s="489"/>
      <c r="FJP158" s="489"/>
      <c r="FJQ158" s="489"/>
      <c r="FJR158" s="489"/>
      <c r="FJS158" s="489"/>
      <c r="FJT158" s="489"/>
      <c r="FJU158" s="489"/>
      <c r="FJV158" s="489"/>
      <c r="FJW158" s="489"/>
      <c r="FJX158" s="489"/>
      <c r="FJY158" s="489"/>
      <c r="FJZ158" s="489"/>
      <c r="FKA158" s="489"/>
      <c r="FKB158" s="489"/>
      <c r="FKC158" s="489"/>
      <c r="FKD158" s="489"/>
      <c r="FKE158" s="489"/>
      <c r="FKF158" s="489"/>
      <c r="FKG158" s="489"/>
      <c r="FKH158" s="489"/>
      <c r="FKI158" s="489"/>
      <c r="FKJ158" s="489"/>
      <c r="FKK158" s="489"/>
      <c r="FKL158" s="489"/>
      <c r="FKM158" s="489"/>
      <c r="FKN158" s="489"/>
      <c r="FKO158" s="489"/>
      <c r="FKP158" s="489"/>
      <c r="FKQ158" s="489"/>
      <c r="FKR158" s="489"/>
      <c r="FKS158" s="489"/>
      <c r="FKT158" s="489"/>
      <c r="FKU158" s="489"/>
      <c r="FKV158" s="489"/>
      <c r="FKW158" s="489"/>
      <c r="FKX158" s="489"/>
      <c r="FKY158" s="489"/>
      <c r="FKZ158" s="489"/>
      <c r="FLA158" s="489"/>
      <c r="FLB158" s="489"/>
      <c r="FLC158" s="489"/>
      <c r="FLD158" s="489"/>
      <c r="FLE158" s="489"/>
      <c r="FLF158" s="489"/>
      <c r="FLG158" s="489"/>
      <c r="FLH158" s="489"/>
      <c r="FLI158" s="489"/>
      <c r="FLJ158" s="489"/>
      <c r="FLK158" s="489"/>
      <c r="FLL158" s="489"/>
      <c r="FLM158" s="489"/>
      <c r="FLN158" s="489"/>
      <c r="FLO158" s="489"/>
      <c r="FLP158" s="489"/>
      <c r="FLQ158" s="489"/>
      <c r="FLR158" s="489"/>
      <c r="FLS158" s="489"/>
      <c r="FLT158" s="489"/>
      <c r="FLU158" s="489"/>
      <c r="FLV158" s="489"/>
      <c r="FLW158" s="489"/>
      <c r="FLX158" s="489"/>
      <c r="FLY158" s="489"/>
      <c r="FLZ158" s="489"/>
      <c r="FMA158" s="489"/>
      <c r="FMB158" s="489"/>
      <c r="FMC158" s="489"/>
      <c r="FMD158" s="489"/>
      <c r="FME158" s="489"/>
      <c r="FMF158" s="489"/>
      <c r="FMG158" s="489"/>
      <c r="FMH158" s="489"/>
      <c r="FMI158" s="489"/>
      <c r="FMJ158" s="489"/>
      <c r="FMK158" s="489"/>
      <c r="FML158" s="489"/>
      <c r="FMM158" s="489"/>
      <c r="FMN158" s="489"/>
      <c r="FMO158" s="489"/>
      <c r="FMP158" s="489"/>
      <c r="FMQ158" s="489"/>
      <c r="FMR158" s="489"/>
      <c r="FMS158" s="489"/>
      <c r="FMT158" s="489"/>
      <c r="FMU158" s="489"/>
      <c r="FMV158" s="489"/>
      <c r="FMW158" s="489"/>
      <c r="FMX158" s="489"/>
      <c r="FMY158" s="489"/>
      <c r="FMZ158" s="489"/>
      <c r="FNA158" s="489"/>
      <c r="FNB158" s="489"/>
      <c r="FNC158" s="489"/>
      <c r="FND158" s="489"/>
      <c r="FNE158" s="489"/>
      <c r="FNF158" s="489"/>
      <c r="FNG158" s="489"/>
      <c r="FNH158" s="489"/>
      <c r="FNI158" s="489"/>
      <c r="FNJ158" s="489"/>
      <c r="FNK158" s="489"/>
      <c r="FNL158" s="489"/>
      <c r="FNM158" s="489"/>
      <c r="FNN158" s="489"/>
      <c r="FNO158" s="489"/>
      <c r="FNP158" s="489"/>
      <c r="FNQ158" s="489"/>
      <c r="FNR158" s="489"/>
      <c r="FNS158" s="489"/>
      <c r="FNT158" s="489"/>
      <c r="FNU158" s="489"/>
      <c r="FNV158" s="489"/>
      <c r="FNW158" s="489"/>
      <c r="FNX158" s="489"/>
      <c r="FNY158" s="489"/>
      <c r="FNZ158" s="489"/>
      <c r="FOA158" s="489"/>
      <c r="FOB158" s="489"/>
      <c r="FOC158" s="489"/>
      <c r="FOD158" s="489"/>
      <c r="FOE158" s="489"/>
      <c r="FOF158" s="489"/>
      <c r="FOG158" s="489"/>
      <c r="FOH158" s="489"/>
      <c r="FOI158" s="489"/>
      <c r="FOJ158" s="489"/>
      <c r="FOK158" s="489"/>
      <c r="FOL158" s="489"/>
      <c r="FOM158" s="489"/>
      <c r="FON158" s="489"/>
      <c r="FOO158" s="489"/>
      <c r="FOP158" s="489"/>
      <c r="FOQ158" s="489"/>
      <c r="FOR158" s="489"/>
      <c r="FOS158" s="489"/>
      <c r="FOT158" s="489"/>
      <c r="FOU158" s="489"/>
      <c r="FOV158" s="489"/>
      <c r="FOW158" s="489"/>
      <c r="FOX158" s="489"/>
      <c r="FOY158" s="489"/>
      <c r="FOZ158" s="489"/>
      <c r="FPA158" s="489"/>
      <c r="FPB158" s="489"/>
      <c r="FPC158" s="489"/>
      <c r="FPD158" s="489"/>
      <c r="FPE158" s="489"/>
      <c r="FPF158" s="489"/>
      <c r="FPG158" s="489"/>
      <c r="FPH158" s="489"/>
      <c r="FPI158" s="489"/>
      <c r="FPJ158" s="489"/>
      <c r="FPK158" s="489"/>
      <c r="FPL158" s="489"/>
      <c r="FPM158" s="489"/>
      <c r="FPN158" s="489"/>
      <c r="FPO158" s="489"/>
      <c r="FPP158" s="489"/>
      <c r="FPQ158" s="489"/>
      <c r="FPR158" s="489"/>
      <c r="FPS158" s="489"/>
      <c r="FPT158" s="489"/>
      <c r="FPU158" s="489"/>
      <c r="FPV158" s="489"/>
      <c r="FPW158" s="489"/>
      <c r="FPX158" s="489"/>
      <c r="FPY158" s="489"/>
      <c r="FPZ158" s="489"/>
      <c r="FQA158" s="489"/>
      <c r="FQB158" s="489"/>
      <c r="FQC158" s="489"/>
      <c r="FQD158" s="489"/>
      <c r="FQE158" s="489"/>
      <c r="FQF158" s="489"/>
      <c r="FQG158" s="489"/>
      <c r="FQH158" s="489"/>
      <c r="FQI158" s="489"/>
      <c r="FQJ158" s="489"/>
      <c r="FQK158" s="489"/>
      <c r="FQL158" s="489"/>
      <c r="FQM158" s="489"/>
      <c r="FQN158" s="489"/>
      <c r="FQO158" s="489"/>
      <c r="FQP158" s="489"/>
      <c r="FQQ158" s="489"/>
      <c r="FQR158" s="489"/>
      <c r="FQS158" s="489"/>
      <c r="FQT158" s="489"/>
      <c r="FQU158" s="489"/>
      <c r="FQV158" s="489"/>
      <c r="FQW158" s="489"/>
      <c r="FQX158" s="489"/>
      <c r="FQY158" s="489"/>
      <c r="FQZ158" s="489"/>
      <c r="FRA158" s="489"/>
      <c r="FRB158" s="489"/>
      <c r="FRC158" s="489"/>
      <c r="FRD158" s="489"/>
      <c r="FRE158" s="489"/>
      <c r="FRF158" s="489"/>
      <c r="FRG158" s="489"/>
      <c r="FRH158" s="489"/>
      <c r="FRI158" s="489"/>
      <c r="FRJ158" s="489"/>
      <c r="FRK158" s="489"/>
      <c r="FRL158" s="489"/>
      <c r="FRM158" s="489"/>
      <c r="FRN158" s="489"/>
      <c r="FRO158" s="489"/>
      <c r="FRP158" s="489"/>
      <c r="FRQ158" s="489"/>
      <c r="FRR158" s="489"/>
      <c r="FRS158" s="489"/>
      <c r="FRT158" s="489"/>
      <c r="FRU158" s="489"/>
      <c r="FRV158" s="489"/>
      <c r="FRW158" s="489"/>
      <c r="FRX158" s="489"/>
      <c r="FRY158" s="489"/>
      <c r="FRZ158" s="489"/>
      <c r="FSA158" s="489"/>
      <c r="FSB158" s="489"/>
      <c r="FSC158" s="489"/>
      <c r="FSD158" s="489"/>
      <c r="FSE158" s="489"/>
      <c r="FSF158" s="489"/>
      <c r="FSG158" s="489"/>
      <c r="FSH158" s="489"/>
      <c r="FSI158" s="489"/>
      <c r="FSJ158" s="489"/>
      <c r="FSK158" s="489"/>
      <c r="FSL158" s="489"/>
      <c r="FSM158" s="489"/>
      <c r="FSN158" s="489"/>
      <c r="FSO158" s="489"/>
      <c r="FSP158" s="489"/>
      <c r="FSQ158" s="489"/>
      <c r="FSR158" s="489"/>
      <c r="FSS158" s="489"/>
      <c r="FST158" s="489"/>
      <c r="FSU158" s="489"/>
      <c r="FSV158" s="489"/>
      <c r="FSW158" s="489"/>
      <c r="FSX158" s="489"/>
      <c r="FSY158" s="489"/>
      <c r="FSZ158" s="489"/>
      <c r="FTA158" s="489"/>
      <c r="FTB158" s="489"/>
      <c r="FTC158" s="489"/>
      <c r="FTD158" s="489"/>
      <c r="FTE158" s="489"/>
      <c r="FTF158" s="489"/>
      <c r="FTG158" s="489"/>
      <c r="FTH158" s="489"/>
      <c r="FTI158" s="489"/>
      <c r="FTJ158" s="489"/>
      <c r="FTK158" s="489"/>
      <c r="FTL158" s="489"/>
      <c r="FTM158" s="489"/>
      <c r="FTN158" s="489"/>
      <c r="FTO158" s="489"/>
      <c r="FTP158" s="489"/>
      <c r="FTQ158" s="489"/>
      <c r="FTR158" s="489"/>
      <c r="FTS158" s="489"/>
      <c r="FTT158" s="489"/>
      <c r="FTU158" s="489"/>
      <c r="FTV158" s="489"/>
      <c r="FTW158" s="489"/>
      <c r="FTX158" s="489"/>
      <c r="FTY158" s="489"/>
      <c r="FTZ158" s="489"/>
      <c r="FUA158" s="489"/>
      <c r="FUB158" s="489"/>
      <c r="FUC158" s="489"/>
      <c r="FUD158" s="489"/>
      <c r="FUE158" s="489"/>
      <c r="FUF158" s="489"/>
      <c r="FUG158" s="489"/>
      <c r="FUH158" s="489"/>
      <c r="FUI158" s="489"/>
      <c r="FUJ158" s="489"/>
      <c r="FUK158" s="489"/>
      <c r="FUL158" s="489"/>
      <c r="FUM158" s="489"/>
      <c r="FUN158" s="489"/>
      <c r="FUO158" s="489"/>
      <c r="FUP158" s="489"/>
      <c r="FUQ158" s="489"/>
      <c r="FUR158" s="489"/>
      <c r="FUS158" s="489"/>
      <c r="FUT158" s="489"/>
      <c r="FUU158" s="489"/>
      <c r="FUV158" s="489"/>
      <c r="FUW158" s="489"/>
      <c r="FUX158" s="489"/>
      <c r="FUY158" s="489"/>
      <c r="FUZ158" s="489"/>
      <c r="FVA158" s="489"/>
      <c r="FVB158" s="489"/>
      <c r="FVC158" s="489"/>
      <c r="FVD158" s="489"/>
      <c r="FVE158" s="489"/>
      <c r="FVF158" s="489"/>
      <c r="FVG158" s="489"/>
      <c r="FVH158" s="489"/>
      <c r="FVI158" s="489"/>
      <c r="FVJ158" s="489"/>
      <c r="FVK158" s="489"/>
      <c r="FVL158" s="489"/>
      <c r="FVM158" s="489"/>
      <c r="FVN158" s="489"/>
      <c r="FVO158" s="489"/>
      <c r="FVP158" s="489"/>
      <c r="FVQ158" s="489"/>
      <c r="FVR158" s="489"/>
      <c r="FVS158" s="489"/>
      <c r="FVT158" s="489"/>
      <c r="FVU158" s="489"/>
      <c r="FVV158" s="489"/>
      <c r="FVW158" s="489"/>
      <c r="FVX158" s="489"/>
      <c r="FVY158" s="489"/>
      <c r="FVZ158" s="489"/>
      <c r="FWA158" s="489"/>
      <c r="FWB158" s="489"/>
      <c r="FWC158" s="489"/>
      <c r="FWD158" s="489"/>
      <c r="FWE158" s="489"/>
      <c r="FWF158" s="489"/>
      <c r="FWG158" s="489"/>
      <c r="FWH158" s="489"/>
      <c r="FWI158" s="489"/>
      <c r="FWJ158" s="489"/>
      <c r="FWK158" s="489"/>
      <c r="FWL158" s="489"/>
      <c r="FWM158" s="489"/>
      <c r="FWN158" s="489"/>
      <c r="FWO158" s="489"/>
      <c r="FWP158" s="489"/>
      <c r="FWQ158" s="489"/>
      <c r="FWR158" s="489"/>
      <c r="FWS158" s="489"/>
      <c r="FWT158" s="489"/>
      <c r="FWU158" s="489"/>
      <c r="FWV158" s="489"/>
      <c r="FWW158" s="489"/>
      <c r="FWX158" s="489"/>
      <c r="FWY158" s="489"/>
      <c r="FWZ158" s="489"/>
      <c r="FXA158" s="489"/>
      <c r="FXB158" s="489"/>
      <c r="FXC158" s="489"/>
      <c r="FXD158" s="489"/>
      <c r="FXE158" s="489"/>
      <c r="FXF158" s="489"/>
      <c r="FXG158" s="489"/>
      <c r="FXH158" s="489"/>
      <c r="FXI158" s="489"/>
      <c r="FXJ158" s="489"/>
      <c r="FXK158" s="489"/>
      <c r="FXL158" s="489"/>
      <c r="FXM158" s="489"/>
      <c r="FXN158" s="489"/>
      <c r="FXO158" s="489"/>
      <c r="FXP158" s="489"/>
      <c r="FXQ158" s="489"/>
      <c r="FXR158" s="489"/>
      <c r="FXS158" s="489"/>
      <c r="FXT158" s="489"/>
      <c r="FXU158" s="489"/>
      <c r="FXV158" s="489"/>
      <c r="FXW158" s="489"/>
      <c r="FXX158" s="489"/>
      <c r="FXY158" s="489"/>
      <c r="FXZ158" s="489"/>
      <c r="FYA158" s="489"/>
      <c r="FYB158" s="489"/>
      <c r="FYC158" s="489"/>
      <c r="FYD158" s="489"/>
      <c r="FYE158" s="489"/>
      <c r="FYF158" s="489"/>
      <c r="FYG158" s="489"/>
      <c r="FYH158" s="489"/>
      <c r="FYI158" s="489"/>
      <c r="FYJ158" s="489"/>
      <c r="FYK158" s="489"/>
      <c r="FYL158" s="489"/>
      <c r="FYM158" s="489"/>
      <c r="FYN158" s="489"/>
      <c r="FYO158" s="489"/>
      <c r="FYP158" s="489"/>
      <c r="FYQ158" s="489"/>
      <c r="FYR158" s="489"/>
      <c r="FYS158" s="489"/>
      <c r="FYT158" s="489"/>
      <c r="FYU158" s="489"/>
      <c r="FYV158" s="489"/>
      <c r="FYW158" s="489"/>
      <c r="FYX158" s="489"/>
      <c r="FYY158" s="489"/>
      <c r="FYZ158" s="489"/>
      <c r="FZA158" s="489"/>
      <c r="FZB158" s="489"/>
      <c r="FZC158" s="489"/>
      <c r="FZD158" s="489"/>
      <c r="FZE158" s="489"/>
      <c r="FZF158" s="489"/>
      <c r="FZG158" s="489"/>
      <c r="FZH158" s="489"/>
      <c r="FZI158" s="489"/>
      <c r="FZJ158" s="489"/>
      <c r="FZK158" s="489"/>
      <c r="FZL158" s="489"/>
      <c r="FZM158" s="489"/>
      <c r="FZN158" s="489"/>
      <c r="FZO158" s="489"/>
      <c r="FZP158" s="489"/>
      <c r="FZQ158" s="489"/>
      <c r="FZR158" s="489"/>
      <c r="FZS158" s="489"/>
      <c r="FZT158" s="489"/>
      <c r="FZU158" s="489"/>
      <c r="FZV158" s="489"/>
      <c r="FZW158" s="489"/>
      <c r="FZX158" s="489"/>
      <c r="FZY158" s="489"/>
      <c r="FZZ158" s="489"/>
      <c r="GAA158" s="489"/>
      <c r="GAB158" s="489"/>
      <c r="GAC158" s="489"/>
      <c r="GAD158" s="489"/>
      <c r="GAE158" s="489"/>
      <c r="GAF158" s="489"/>
      <c r="GAG158" s="489"/>
      <c r="GAH158" s="489"/>
      <c r="GAI158" s="489"/>
      <c r="GAJ158" s="489"/>
      <c r="GAK158" s="489"/>
      <c r="GAL158" s="489"/>
      <c r="GAM158" s="489"/>
      <c r="GAN158" s="489"/>
      <c r="GAO158" s="489"/>
      <c r="GAP158" s="489"/>
      <c r="GAQ158" s="489"/>
      <c r="GAR158" s="489"/>
      <c r="GAS158" s="489"/>
      <c r="GAT158" s="489"/>
      <c r="GAU158" s="489"/>
      <c r="GAV158" s="489"/>
      <c r="GAW158" s="489"/>
      <c r="GAX158" s="489"/>
      <c r="GAY158" s="489"/>
      <c r="GAZ158" s="489"/>
      <c r="GBA158" s="489"/>
      <c r="GBB158" s="489"/>
      <c r="GBC158" s="489"/>
      <c r="GBD158" s="489"/>
      <c r="GBE158" s="489"/>
      <c r="GBF158" s="489"/>
      <c r="GBG158" s="489"/>
      <c r="GBH158" s="489"/>
      <c r="GBI158" s="489"/>
      <c r="GBJ158" s="489"/>
      <c r="GBK158" s="489"/>
      <c r="GBL158" s="489"/>
      <c r="GBM158" s="489"/>
      <c r="GBN158" s="489"/>
      <c r="GBO158" s="489"/>
      <c r="GBP158" s="489"/>
      <c r="GBQ158" s="489"/>
      <c r="GBR158" s="489"/>
      <c r="GBS158" s="489"/>
      <c r="GBT158" s="489"/>
      <c r="GBU158" s="489"/>
      <c r="GBV158" s="489"/>
      <c r="GBW158" s="489"/>
      <c r="GBX158" s="489"/>
      <c r="GBY158" s="489"/>
      <c r="GBZ158" s="489"/>
      <c r="GCA158" s="489"/>
      <c r="GCB158" s="489"/>
      <c r="GCC158" s="489"/>
      <c r="GCD158" s="489"/>
      <c r="GCE158" s="489"/>
      <c r="GCF158" s="489"/>
      <c r="GCG158" s="489"/>
      <c r="GCH158" s="489"/>
      <c r="GCI158" s="489"/>
      <c r="GCJ158" s="489"/>
      <c r="GCK158" s="489"/>
      <c r="GCL158" s="489"/>
      <c r="GCM158" s="489"/>
      <c r="GCN158" s="489"/>
      <c r="GCO158" s="489"/>
      <c r="GCP158" s="489"/>
      <c r="GCQ158" s="489"/>
      <c r="GCR158" s="489"/>
      <c r="GCS158" s="489"/>
      <c r="GCT158" s="489"/>
      <c r="GCU158" s="489"/>
      <c r="GCV158" s="489"/>
      <c r="GCW158" s="489"/>
      <c r="GCX158" s="489"/>
      <c r="GCY158" s="489"/>
      <c r="GCZ158" s="489"/>
      <c r="GDA158" s="489"/>
      <c r="GDB158" s="489"/>
      <c r="GDC158" s="489"/>
      <c r="GDD158" s="489"/>
      <c r="GDE158" s="489"/>
      <c r="GDF158" s="489"/>
      <c r="GDG158" s="489"/>
      <c r="GDH158" s="489"/>
      <c r="GDI158" s="489"/>
      <c r="GDJ158" s="489"/>
      <c r="GDK158" s="489"/>
      <c r="GDL158" s="489"/>
      <c r="GDM158" s="489"/>
      <c r="GDN158" s="489"/>
      <c r="GDO158" s="489"/>
      <c r="GDP158" s="489"/>
      <c r="GDQ158" s="489"/>
      <c r="GDR158" s="489"/>
      <c r="GDS158" s="489"/>
      <c r="GDT158" s="489"/>
      <c r="GDU158" s="489"/>
      <c r="GDV158" s="489"/>
      <c r="GDW158" s="489"/>
      <c r="GDX158" s="489"/>
      <c r="GDY158" s="489"/>
      <c r="GDZ158" s="489"/>
      <c r="GEA158" s="489"/>
      <c r="GEB158" s="489"/>
      <c r="GEC158" s="489"/>
      <c r="GED158" s="489"/>
      <c r="GEE158" s="489"/>
      <c r="GEF158" s="489"/>
      <c r="GEG158" s="489"/>
      <c r="GEH158" s="489"/>
      <c r="GEI158" s="489"/>
      <c r="GEJ158" s="489"/>
      <c r="GEK158" s="489"/>
      <c r="GEL158" s="489"/>
      <c r="GEM158" s="489"/>
      <c r="GEN158" s="489"/>
      <c r="GEO158" s="489"/>
      <c r="GEP158" s="489"/>
      <c r="GEQ158" s="489"/>
      <c r="GER158" s="489"/>
      <c r="GES158" s="489"/>
      <c r="GET158" s="489"/>
      <c r="GEU158" s="489"/>
      <c r="GEV158" s="489"/>
      <c r="GEW158" s="489"/>
      <c r="GEX158" s="489"/>
      <c r="GEY158" s="489"/>
      <c r="GEZ158" s="489"/>
      <c r="GFA158" s="489"/>
      <c r="GFB158" s="489"/>
      <c r="GFC158" s="489"/>
      <c r="GFD158" s="489"/>
      <c r="GFE158" s="489"/>
      <c r="GFF158" s="489"/>
      <c r="GFG158" s="489"/>
      <c r="GFH158" s="489"/>
      <c r="GFI158" s="489"/>
      <c r="GFJ158" s="489"/>
      <c r="GFK158" s="489"/>
      <c r="GFL158" s="489"/>
      <c r="GFM158" s="489"/>
      <c r="GFN158" s="489"/>
      <c r="GFO158" s="489"/>
      <c r="GFP158" s="489"/>
      <c r="GFQ158" s="489"/>
      <c r="GFR158" s="489"/>
      <c r="GFS158" s="489"/>
      <c r="GFT158" s="489"/>
      <c r="GFU158" s="489"/>
      <c r="GFV158" s="489"/>
      <c r="GFW158" s="489"/>
      <c r="GFX158" s="489"/>
      <c r="GFY158" s="489"/>
      <c r="GFZ158" s="489"/>
      <c r="GGA158" s="489"/>
      <c r="GGB158" s="489"/>
      <c r="GGC158" s="489"/>
      <c r="GGD158" s="489"/>
      <c r="GGE158" s="489"/>
      <c r="GGF158" s="489"/>
      <c r="GGG158" s="489"/>
      <c r="GGH158" s="489"/>
      <c r="GGI158" s="489"/>
      <c r="GGJ158" s="489"/>
      <c r="GGK158" s="489"/>
      <c r="GGL158" s="489"/>
      <c r="GGM158" s="489"/>
      <c r="GGN158" s="489"/>
      <c r="GGO158" s="489"/>
      <c r="GGP158" s="489"/>
      <c r="GGQ158" s="489"/>
      <c r="GGR158" s="489"/>
      <c r="GGS158" s="489"/>
      <c r="GGT158" s="489"/>
      <c r="GGU158" s="489"/>
      <c r="GGV158" s="489"/>
      <c r="GGW158" s="489"/>
      <c r="GGX158" s="489"/>
      <c r="GGY158" s="489"/>
      <c r="GGZ158" s="489"/>
      <c r="GHA158" s="489"/>
      <c r="GHB158" s="489"/>
      <c r="GHC158" s="489"/>
      <c r="GHD158" s="489"/>
      <c r="GHE158" s="489"/>
      <c r="GHF158" s="489"/>
      <c r="GHG158" s="489"/>
      <c r="GHH158" s="489"/>
      <c r="GHI158" s="489"/>
      <c r="GHJ158" s="489"/>
      <c r="GHK158" s="489"/>
      <c r="GHL158" s="489"/>
      <c r="GHM158" s="489"/>
      <c r="GHN158" s="489"/>
      <c r="GHO158" s="489"/>
      <c r="GHP158" s="489"/>
      <c r="GHQ158" s="489"/>
      <c r="GHR158" s="489"/>
      <c r="GHS158" s="489"/>
      <c r="GHT158" s="489"/>
      <c r="GHU158" s="489"/>
      <c r="GHV158" s="489"/>
      <c r="GHW158" s="489"/>
      <c r="GHX158" s="489"/>
      <c r="GHY158" s="489"/>
      <c r="GHZ158" s="489"/>
      <c r="GIA158" s="489"/>
      <c r="GIB158" s="489"/>
      <c r="GIC158" s="489"/>
      <c r="GID158" s="489"/>
      <c r="GIE158" s="489"/>
      <c r="GIF158" s="489"/>
      <c r="GIG158" s="489"/>
      <c r="GIH158" s="489"/>
      <c r="GII158" s="489"/>
      <c r="GIJ158" s="489"/>
      <c r="GIK158" s="489"/>
      <c r="GIL158" s="489"/>
      <c r="GIM158" s="489"/>
      <c r="GIN158" s="489"/>
      <c r="GIO158" s="489"/>
      <c r="GIP158" s="489"/>
      <c r="GIQ158" s="489"/>
      <c r="GIR158" s="489"/>
      <c r="GIS158" s="489"/>
      <c r="GIT158" s="489"/>
      <c r="GIU158" s="489"/>
      <c r="GIV158" s="489"/>
      <c r="GIW158" s="489"/>
      <c r="GIX158" s="489"/>
      <c r="GIY158" s="489"/>
      <c r="GIZ158" s="489"/>
      <c r="GJA158" s="489"/>
      <c r="GJB158" s="489"/>
      <c r="GJC158" s="489"/>
      <c r="GJD158" s="489"/>
      <c r="GJE158" s="489"/>
      <c r="GJF158" s="489"/>
      <c r="GJG158" s="489"/>
      <c r="GJH158" s="489"/>
      <c r="GJI158" s="489"/>
      <c r="GJJ158" s="489"/>
      <c r="GJK158" s="489"/>
      <c r="GJL158" s="489"/>
      <c r="GJM158" s="489"/>
      <c r="GJN158" s="489"/>
      <c r="GJO158" s="489"/>
      <c r="GJP158" s="489"/>
      <c r="GJQ158" s="489"/>
      <c r="GJR158" s="489"/>
      <c r="GJS158" s="489"/>
      <c r="GJT158" s="489"/>
      <c r="GJU158" s="489"/>
      <c r="GJV158" s="489"/>
      <c r="GJW158" s="489"/>
      <c r="GJX158" s="489"/>
      <c r="GJY158" s="489"/>
      <c r="GJZ158" s="489"/>
      <c r="GKA158" s="489"/>
      <c r="GKB158" s="489"/>
      <c r="GKC158" s="489"/>
      <c r="GKD158" s="489"/>
      <c r="GKE158" s="489"/>
      <c r="GKF158" s="489"/>
      <c r="GKG158" s="489"/>
      <c r="GKH158" s="489"/>
      <c r="GKI158" s="489"/>
      <c r="GKJ158" s="489"/>
      <c r="GKK158" s="489"/>
      <c r="GKL158" s="489"/>
      <c r="GKM158" s="489"/>
      <c r="GKN158" s="489"/>
      <c r="GKO158" s="489"/>
      <c r="GKP158" s="489"/>
      <c r="GKQ158" s="489"/>
      <c r="GKR158" s="489"/>
      <c r="GKS158" s="489"/>
      <c r="GKT158" s="489"/>
      <c r="GKU158" s="489"/>
      <c r="GKV158" s="489"/>
      <c r="GKW158" s="489"/>
      <c r="GKX158" s="489"/>
      <c r="GKY158" s="489"/>
      <c r="GKZ158" s="489"/>
      <c r="GLA158" s="489"/>
      <c r="GLB158" s="489"/>
      <c r="GLC158" s="489"/>
      <c r="GLD158" s="489"/>
      <c r="GLE158" s="489"/>
      <c r="GLF158" s="489"/>
      <c r="GLG158" s="489"/>
      <c r="GLH158" s="489"/>
      <c r="GLI158" s="489"/>
      <c r="GLJ158" s="489"/>
      <c r="GLK158" s="489"/>
      <c r="GLL158" s="489"/>
      <c r="GLM158" s="489"/>
      <c r="GLN158" s="489"/>
      <c r="GLO158" s="489"/>
      <c r="GLP158" s="489"/>
      <c r="GLQ158" s="489"/>
      <c r="GLR158" s="489"/>
      <c r="GLS158" s="489"/>
      <c r="GLT158" s="489"/>
      <c r="GLU158" s="489"/>
      <c r="GLV158" s="489"/>
      <c r="GLW158" s="489"/>
      <c r="GLX158" s="489"/>
      <c r="GLY158" s="489"/>
      <c r="GLZ158" s="489"/>
      <c r="GMA158" s="489"/>
      <c r="GMB158" s="489"/>
      <c r="GMC158" s="489"/>
      <c r="GMD158" s="489"/>
      <c r="GME158" s="489"/>
      <c r="GMF158" s="489"/>
      <c r="GMG158" s="489"/>
      <c r="GMH158" s="489"/>
      <c r="GMI158" s="489"/>
      <c r="GMJ158" s="489"/>
      <c r="GMK158" s="489"/>
      <c r="GML158" s="489"/>
      <c r="GMM158" s="489"/>
      <c r="GMN158" s="489"/>
      <c r="GMO158" s="489"/>
      <c r="GMP158" s="489"/>
      <c r="GMQ158" s="489"/>
      <c r="GMR158" s="489"/>
      <c r="GMS158" s="489"/>
      <c r="GMT158" s="489"/>
      <c r="GMU158" s="489"/>
      <c r="GMV158" s="489"/>
      <c r="GMW158" s="489"/>
      <c r="GMX158" s="489"/>
      <c r="GMY158" s="489"/>
      <c r="GMZ158" s="489"/>
      <c r="GNA158" s="489"/>
      <c r="GNB158" s="489"/>
      <c r="GNC158" s="489"/>
      <c r="GND158" s="489"/>
      <c r="GNE158" s="489"/>
      <c r="GNF158" s="489"/>
      <c r="GNG158" s="489"/>
      <c r="GNH158" s="489"/>
      <c r="GNI158" s="489"/>
      <c r="GNJ158" s="489"/>
      <c r="GNK158" s="489"/>
      <c r="GNL158" s="489"/>
      <c r="GNM158" s="489"/>
      <c r="GNN158" s="489"/>
      <c r="GNO158" s="489"/>
      <c r="GNP158" s="489"/>
      <c r="GNQ158" s="489"/>
      <c r="GNR158" s="489"/>
      <c r="GNS158" s="489"/>
      <c r="GNT158" s="489"/>
      <c r="GNU158" s="489"/>
      <c r="GNV158" s="489"/>
      <c r="GNW158" s="489"/>
      <c r="GNX158" s="489"/>
      <c r="GNY158" s="489"/>
      <c r="GNZ158" s="489"/>
      <c r="GOA158" s="489"/>
      <c r="GOB158" s="489"/>
      <c r="GOC158" s="489"/>
      <c r="GOD158" s="489"/>
      <c r="GOE158" s="489"/>
      <c r="GOF158" s="489"/>
      <c r="GOG158" s="489"/>
      <c r="GOH158" s="489"/>
      <c r="GOI158" s="489"/>
      <c r="GOJ158" s="489"/>
      <c r="GOK158" s="489"/>
      <c r="GOL158" s="489"/>
      <c r="GOM158" s="489"/>
      <c r="GON158" s="489"/>
      <c r="GOO158" s="489"/>
      <c r="GOP158" s="489"/>
      <c r="GOQ158" s="489"/>
      <c r="GOR158" s="489"/>
      <c r="GOS158" s="489"/>
      <c r="GOT158" s="489"/>
      <c r="GOU158" s="489"/>
      <c r="GOV158" s="489"/>
      <c r="GOW158" s="489"/>
      <c r="GOX158" s="489"/>
      <c r="GOY158" s="489"/>
      <c r="GOZ158" s="489"/>
      <c r="GPA158" s="489"/>
      <c r="GPB158" s="489"/>
      <c r="GPC158" s="489"/>
      <c r="GPD158" s="489"/>
      <c r="GPE158" s="489"/>
      <c r="GPF158" s="489"/>
      <c r="GPG158" s="489"/>
      <c r="GPH158" s="489"/>
      <c r="GPI158" s="489"/>
      <c r="GPJ158" s="489"/>
      <c r="GPK158" s="489"/>
      <c r="GPL158" s="489"/>
      <c r="GPM158" s="489"/>
      <c r="GPN158" s="489"/>
      <c r="GPO158" s="489"/>
      <c r="GPP158" s="489"/>
      <c r="GPQ158" s="489"/>
      <c r="GPR158" s="489"/>
      <c r="GPS158" s="489"/>
      <c r="GPT158" s="489"/>
      <c r="GPU158" s="489"/>
      <c r="GPV158" s="489"/>
      <c r="GPW158" s="489"/>
      <c r="GPX158" s="489"/>
      <c r="GPY158" s="489"/>
      <c r="GPZ158" s="489"/>
      <c r="GQA158" s="489"/>
      <c r="GQB158" s="489"/>
      <c r="GQC158" s="489"/>
      <c r="GQD158" s="489"/>
      <c r="GQE158" s="489"/>
      <c r="GQF158" s="489"/>
      <c r="GQG158" s="489"/>
      <c r="GQH158" s="489"/>
      <c r="GQI158" s="489"/>
      <c r="GQJ158" s="489"/>
      <c r="GQK158" s="489"/>
      <c r="GQL158" s="489"/>
      <c r="GQM158" s="489"/>
      <c r="GQN158" s="489"/>
      <c r="GQO158" s="489"/>
      <c r="GQP158" s="489"/>
      <c r="GQQ158" s="489"/>
      <c r="GQR158" s="489"/>
      <c r="GQS158" s="489"/>
      <c r="GQT158" s="489"/>
      <c r="GQU158" s="489"/>
      <c r="GQV158" s="489"/>
      <c r="GQW158" s="489"/>
      <c r="GQX158" s="489"/>
      <c r="GQY158" s="489"/>
      <c r="GQZ158" s="489"/>
      <c r="GRA158" s="489"/>
      <c r="GRB158" s="489"/>
      <c r="GRC158" s="489"/>
      <c r="GRD158" s="489"/>
      <c r="GRE158" s="489"/>
      <c r="GRF158" s="489"/>
      <c r="GRG158" s="489"/>
      <c r="GRH158" s="489"/>
      <c r="GRI158" s="489"/>
      <c r="GRJ158" s="489"/>
      <c r="GRK158" s="489"/>
      <c r="GRL158" s="489"/>
      <c r="GRM158" s="489"/>
      <c r="GRN158" s="489"/>
      <c r="GRO158" s="489"/>
      <c r="GRP158" s="489"/>
      <c r="GRQ158" s="489"/>
      <c r="GRR158" s="489"/>
      <c r="GRS158" s="489"/>
      <c r="GRT158" s="489"/>
      <c r="GRU158" s="489"/>
      <c r="GRV158" s="489"/>
      <c r="GRW158" s="489"/>
      <c r="GRX158" s="489"/>
      <c r="GRY158" s="489"/>
      <c r="GRZ158" s="489"/>
      <c r="GSA158" s="489"/>
      <c r="GSB158" s="489"/>
      <c r="GSC158" s="489"/>
      <c r="GSD158" s="489"/>
      <c r="GSE158" s="489"/>
      <c r="GSF158" s="489"/>
      <c r="GSG158" s="489"/>
      <c r="GSH158" s="489"/>
      <c r="GSI158" s="489"/>
      <c r="GSJ158" s="489"/>
      <c r="GSK158" s="489"/>
      <c r="GSL158" s="489"/>
      <c r="GSM158" s="489"/>
      <c r="GSN158" s="489"/>
      <c r="GSO158" s="489"/>
      <c r="GSP158" s="489"/>
      <c r="GSQ158" s="489"/>
      <c r="GSR158" s="489"/>
      <c r="GSS158" s="489"/>
      <c r="GST158" s="489"/>
      <c r="GSU158" s="489"/>
      <c r="GSV158" s="489"/>
      <c r="GSW158" s="489"/>
      <c r="GSX158" s="489"/>
      <c r="GSY158" s="489"/>
      <c r="GSZ158" s="489"/>
      <c r="GTA158" s="489"/>
      <c r="GTB158" s="489"/>
      <c r="GTC158" s="489"/>
      <c r="GTD158" s="489"/>
      <c r="GTE158" s="489"/>
      <c r="GTF158" s="489"/>
      <c r="GTG158" s="489"/>
      <c r="GTH158" s="489"/>
      <c r="GTI158" s="489"/>
      <c r="GTJ158" s="489"/>
      <c r="GTK158" s="489"/>
      <c r="GTL158" s="489"/>
      <c r="GTM158" s="489"/>
      <c r="GTN158" s="489"/>
      <c r="GTO158" s="489"/>
      <c r="GTP158" s="489"/>
      <c r="GTQ158" s="489"/>
      <c r="GTR158" s="489"/>
      <c r="GTS158" s="489"/>
      <c r="GTT158" s="489"/>
      <c r="GTU158" s="489"/>
      <c r="GTV158" s="489"/>
      <c r="GTW158" s="489"/>
      <c r="GTX158" s="489"/>
      <c r="GTY158" s="489"/>
      <c r="GTZ158" s="489"/>
      <c r="GUA158" s="489"/>
      <c r="GUB158" s="489"/>
      <c r="GUC158" s="489"/>
      <c r="GUD158" s="489"/>
      <c r="GUE158" s="489"/>
      <c r="GUF158" s="489"/>
      <c r="GUG158" s="489"/>
      <c r="GUH158" s="489"/>
      <c r="GUI158" s="489"/>
      <c r="GUJ158" s="489"/>
      <c r="GUK158" s="489"/>
      <c r="GUL158" s="489"/>
      <c r="GUM158" s="489"/>
      <c r="GUN158" s="489"/>
      <c r="GUO158" s="489"/>
      <c r="GUP158" s="489"/>
      <c r="GUQ158" s="489"/>
      <c r="GUR158" s="489"/>
      <c r="GUS158" s="489"/>
      <c r="GUT158" s="489"/>
      <c r="GUU158" s="489"/>
      <c r="GUV158" s="489"/>
      <c r="GUW158" s="489"/>
      <c r="GUX158" s="489"/>
      <c r="GUY158" s="489"/>
      <c r="GUZ158" s="489"/>
      <c r="GVA158" s="489"/>
      <c r="GVB158" s="489"/>
      <c r="GVC158" s="489"/>
      <c r="GVD158" s="489"/>
      <c r="GVE158" s="489"/>
      <c r="GVF158" s="489"/>
      <c r="GVG158" s="489"/>
      <c r="GVH158" s="489"/>
      <c r="GVI158" s="489"/>
      <c r="GVJ158" s="489"/>
      <c r="GVK158" s="489"/>
      <c r="GVL158" s="489"/>
      <c r="GVM158" s="489"/>
      <c r="GVN158" s="489"/>
      <c r="GVO158" s="489"/>
      <c r="GVP158" s="489"/>
      <c r="GVQ158" s="489"/>
      <c r="GVR158" s="489"/>
      <c r="GVS158" s="489"/>
      <c r="GVT158" s="489"/>
      <c r="GVU158" s="489"/>
      <c r="GVV158" s="489"/>
      <c r="GVW158" s="489"/>
      <c r="GVX158" s="489"/>
      <c r="GVY158" s="489"/>
      <c r="GVZ158" s="489"/>
      <c r="GWA158" s="489"/>
      <c r="GWB158" s="489"/>
      <c r="GWC158" s="489"/>
      <c r="GWD158" s="489"/>
      <c r="GWE158" s="489"/>
      <c r="GWF158" s="489"/>
      <c r="GWG158" s="489"/>
      <c r="GWH158" s="489"/>
      <c r="GWI158" s="489"/>
      <c r="GWJ158" s="489"/>
      <c r="GWK158" s="489"/>
      <c r="GWL158" s="489"/>
      <c r="GWM158" s="489"/>
      <c r="GWN158" s="489"/>
      <c r="GWO158" s="489"/>
      <c r="GWP158" s="489"/>
      <c r="GWQ158" s="489"/>
      <c r="GWR158" s="489"/>
      <c r="GWS158" s="489"/>
      <c r="GWT158" s="489"/>
      <c r="GWU158" s="489"/>
      <c r="GWV158" s="489"/>
      <c r="GWW158" s="489"/>
      <c r="GWX158" s="489"/>
      <c r="GWY158" s="489"/>
      <c r="GWZ158" s="489"/>
      <c r="GXA158" s="489"/>
      <c r="GXB158" s="489"/>
      <c r="GXC158" s="489"/>
      <c r="GXD158" s="489"/>
      <c r="GXE158" s="489"/>
      <c r="GXF158" s="489"/>
      <c r="GXG158" s="489"/>
      <c r="GXH158" s="489"/>
      <c r="GXI158" s="489"/>
      <c r="GXJ158" s="489"/>
      <c r="GXK158" s="489"/>
      <c r="GXL158" s="489"/>
      <c r="GXM158" s="489"/>
      <c r="GXN158" s="489"/>
      <c r="GXO158" s="489"/>
      <c r="GXP158" s="489"/>
      <c r="GXQ158" s="489"/>
      <c r="GXR158" s="489"/>
      <c r="GXS158" s="489"/>
      <c r="GXT158" s="489"/>
      <c r="GXU158" s="489"/>
      <c r="GXV158" s="489"/>
      <c r="GXW158" s="489"/>
      <c r="GXX158" s="489"/>
      <c r="GXY158" s="489"/>
      <c r="GXZ158" s="489"/>
      <c r="GYA158" s="489"/>
      <c r="GYB158" s="489"/>
      <c r="GYC158" s="489"/>
      <c r="GYD158" s="489"/>
      <c r="GYE158" s="489"/>
      <c r="GYF158" s="489"/>
      <c r="GYG158" s="489"/>
      <c r="GYH158" s="489"/>
      <c r="GYI158" s="489"/>
      <c r="GYJ158" s="489"/>
      <c r="GYK158" s="489"/>
      <c r="GYL158" s="489"/>
      <c r="GYM158" s="489"/>
      <c r="GYN158" s="489"/>
      <c r="GYO158" s="489"/>
      <c r="GYP158" s="489"/>
      <c r="GYQ158" s="489"/>
      <c r="GYR158" s="489"/>
      <c r="GYS158" s="489"/>
      <c r="GYT158" s="489"/>
      <c r="GYU158" s="489"/>
      <c r="GYV158" s="489"/>
      <c r="GYW158" s="489"/>
      <c r="GYX158" s="489"/>
      <c r="GYY158" s="489"/>
      <c r="GYZ158" s="489"/>
      <c r="GZA158" s="489"/>
      <c r="GZB158" s="489"/>
      <c r="GZC158" s="489"/>
      <c r="GZD158" s="489"/>
      <c r="GZE158" s="489"/>
      <c r="GZF158" s="489"/>
      <c r="GZG158" s="489"/>
      <c r="GZH158" s="489"/>
      <c r="GZI158" s="489"/>
      <c r="GZJ158" s="489"/>
      <c r="GZK158" s="489"/>
      <c r="GZL158" s="489"/>
      <c r="GZM158" s="489"/>
      <c r="GZN158" s="489"/>
      <c r="GZO158" s="489"/>
      <c r="GZP158" s="489"/>
      <c r="GZQ158" s="489"/>
      <c r="GZR158" s="489"/>
      <c r="GZS158" s="489"/>
      <c r="GZT158" s="489"/>
      <c r="GZU158" s="489"/>
      <c r="GZV158" s="489"/>
      <c r="GZW158" s="489"/>
      <c r="GZX158" s="489"/>
      <c r="GZY158" s="489"/>
      <c r="GZZ158" s="489"/>
      <c r="HAA158" s="489"/>
      <c r="HAB158" s="489"/>
      <c r="HAC158" s="489"/>
      <c r="HAD158" s="489"/>
      <c r="HAE158" s="489"/>
      <c r="HAF158" s="489"/>
      <c r="HAG158" s="489"/>
      <c r="HAH158" s="489"/>
      <c r="HAI158" s="489"/>
      <c r="HAJ158" s="489"/>
      <c r="HAK158" s="489"/>
      <c r="HAL158" s="489"/>
      <c r="HAM158" s="489"/>
      <c r="HAN158" s="489"/>
      <c r="HAO158" s="489"/>
      <c r="HAP158" s="489"/>
      <c r="HAQ158" s="489"/>
      <c r="HAR158" s="489"/>
      <c r="HAS158" s="489"/>
      <c r="HAT158" s="489"/>
      <c r="HAU158" s="489"/>
      <c r="HAV158" s="489"/>
      <c r="HAW158" s="489"/>
      <c r="HAX158" s="489"/>
      <c r="HAY158" s="489"/>
      <c r="HAZ158" s="489"/>
      <c r="HBA158" s="489"/>
      <c r="HBB158" s="489"/>
      <c r="HBC158" s="489"/>
      <c r="HBD158" s="489"/>
      <c r="HBE158" s="489"/>
      <c r="HBF158" s="489"/>
      <c r="HBG158" s="489"/>
      <c r="HBH158" s="489"/>
      <c r="HBI158" s="489"/>
      <c r="HBJ158" s="489"/>
      <c r="HBK158" s="489"/>
      <c r="HBL158" s="489"/>
      <c r="HBM158" s="489"/>
      <c r="HBN158" s="489"/>
      <c r="HBO158" s="489"/>
      <c r="HBP158" s="489"/>
      <c r="HBQ158" s="489"/>
      <c r="HBR158" s="489"/>
      <c r="HBS158" s="489"/>
      <c r="HBT158" s="489"/>
      <c r="HBU158" s="489"/>
      <c r="HBV158" s="489"/>
      <c r="HBW158" s="489"/>
      <c r="HBX158" s="489"/>
      <c r="HBY158" s="489"/>
      <c r="HBZ158" s="489"/>
      <c r="HCA158" s="489"/>
      <c r="HCB158" s="489"/>
      <c r="HCC158" s="489"/>
      <c r="HCD158" s="489"/>
      <c r="HCE158" s="489"/>
      <c r="HCF158" s="489"/>
      <c r="HCG158" s="489"/>
      <c r="HCH158" s="489"/>
      <c r="HCI158" s="489"/>
      <c r="HCJ158" s="489"/>
      <c r="HCK158" s="489"/>
      <c r="HCL158" s="489"/>
      <c r="HCM158" s="489"/>
      <c r="HCN158" s="489"/>
      <c r="HCO158" s="489"/>
      <c r="HCP158" s="489"/>
      <c r="HCQ158" s="489"/>
      <c r="HCR158" s="489"/>
      <c r="HCS158" s="489"/>
      <c r="HCT158" s="489"/>
      <c r="HCU158" s="489"/>
      <c r="HCV158" s="489"/>
      <c r="HCW158" s="489"/>
      <c r="HCX158" s="489"/>
      <c r="HCY158" s="489"/>
      <c r="HCZ158" s="489"/>
      <c r="HDA158" s="489"/>
      <c r="HDB158" s="489"/>
      <c r="HDC158" s="489"/>
      <c r="HDD158" s="489"/>
      <c r="HDE158" s="489"/>
      <c r="HDF158" s="489"/>
      <c r="HDG158" s="489"/>
      <c r="HDH158" s="489"/>
      <c r="HDI158" s="489"/>
      <c r="HDJ158" s="489"/>
      <c r="HDK158" s="489"/>
      <c r="HDL158" s="489"/>
      <c r="HDM158" s="489"/>
      <c r="HDN158" s="489"/>
      <c r="HDO158" s="489"/>
      <c r="HDP158" s="489"/>
      <c r="HDQ158" s="489"/>
      <c r="HDR158" s="489"/>
      <c r="HDS158" s="489"/>
      <c r="HDT158" s="489"/>
      <c r="HDU158" s="489"/>
      <c r="HDV158" s="489"/>
      <c r="HDW158" s="489"/>
      <c r="HDX158" s="489"/>
      <c r="HDY158" s="489"/>
      <c r="HDZ158" s="489"/>
      <c r="HEA158" s="489"/>
      <c r="HEB158" s="489"/>
      <c r="HEC158" s="489"/>
      <c r="HED158" s="489"/>
      <c r="HEE158" s="489"/>
      <c r="HEF158" s="489"/>
      <c r="HEG158" s="489"/>
      <c r="HEH158" s="489"/>
      <c r="HEI158" s="489"/>
      <c r="HEJ158" s="489"/>
      <c r="HEK158" s="489"/>
      <c r="HEL158" s="489"/>
      <c r="HEM158" s="489"/>
      <c r="HEN158" s="489"/>
      <c r="HEO158" s="489"/>
      <c r="HEP158" s="489"/>
      <c r="HEQ158" s="489"/>
      <c r="HER158" s="489"/>
      <c r="HES158" s="489"/>
      <c r="HET158" s="489"/>
      <c r="HEU158" s="489"/>
      <c r="HEV158" s="489"/>
      <c r="HEW158" s="489"/>
      <c r="HEX158" s="489"/>
      <c r="HEY158" s="489"/>
      <c r="HEZ158" s="489"/>
      <c r="HFA158" s="489"/>
      <c r="HFB158" s="489"/>
      <c r="HFC158" s="489"/>
      <c r="HFD158" s="489"/>
      <c r="HFE158" s="489"/>
      <c r="HFF158" s="489"/>
      <c r="HFG158" s="489"/>
      <c r="HFH158" s="489"/>
      <c r="HFI158" s="489"/>
      <c r="HFJ158" s="489"/>
      <c r="HFK158" s="489"/>
      <c r="HFL158" s="489"/>
      <c r="HFM158" s="489"/>
      <c r="HFN158" s="489"/>
      <c r="HFO158" s="489"/>
      <c r="HFP158" s="489"/>
      <c r="HFQ158" s="489"/>
      <c r="HFR158" s="489"/>
      <c r="HFS158" s="489"/>
      <c r="HFT158" s="489"/>
      <c r="HFU158" s="489"/>
      <c r="HFV158" s="489"/>
      <c r="HFW158" s="489"/>
      <c r="HFX158" s="489"/>
      <c r="HFY158" s="489"/>
      <c r="HFZ158" s="489"/>
      <c r="HGA158" s="489"/>
      <c r="HGB158" s="489"/>
      <c r="HGC158" s="489"/>
      <c r="HGD158" s="489"/>
      <c r="HGE158" s="489"/>
      <c r="HGF158" s="489"/>
      <c r="HGG158" s="489"/>
      <c r="HGH158" s="489"/>
      <c r="HGI158" s="489"/>
      <c r="HGJ158" s="489"/>
      <c r="HGK158" s="489"/>
      <c r="HGL158" s="489"/>
      <c r="HGM158" s="489"/>
      <c r="HGN158" s="489"/>
      <c r="HGO158" s="489"/>
      <c r="HGP158" s="489"/>
      <c r="HGQ158" s="489"/>
      <c r="HGR158" s="489"/>
      <c r="HGS158" s="489"/>
      <c r="HGT158" s="489"/>
      <c r="HGU158" s="489"/>
      <c r="HGV158" s="489"/>
      <c r="HGW158" s="489"/>
      <c r="HGX158" s="489"/>
      <c r="HGY158" s="489"/>
      <c r="HGZ158" s="489"/>
      <c r="HHA158" s="489"/>
      <c r="HHB158" s="489"/>
      <c r="HHC158" s="489"/>
      <c r="HHD158" s="489"/>
      <c r="HHE158" s="489"/>
      <c r="HHF158" s="489"/>
      <c r="HHG158" s="489"/>
      <c r="HHH158" s="489"/>
      <c r="HHI158" s="489"/>
      <c r="HHJ158" s="489"/>
      <c r="HHK158" s="489"/>
      <c r="HHL158" s="489"/>
      <c r="HHM158" s="489"/>
      <c r="HHN158" s="489"/>
      <c r="HHO158" s="489"/>
      <c r="HHP158" s="489"/>
      <c r="HHQ158" s="489"/>
      <c r="HHR158" s="489"/>
      <c r="HHS158" s="489"/>
      <c r="HHT158" s="489"/>
      <c r="HHU158" s="489"/>
      <c r="HHV158" s="489"/>
      <c r="HHW158" s="489"/>
      <c r="HHX158" s="489"/>
      <c r="HHY158" s="489"/>
      <c r="HHZ158" s="489"/>
      <c r="HIA158" s="489"/>
      <c r="HIB158" s="489"/>
      <c r="HIC158" s="489"/>
      <c r="HID158" s="489"/>
      <c r="HIE158" s="489"/>
      <c r="HIF158" s="489"/>
      <c r="HIG158" s="489"/>
      <c r="HIH158" s="489"/>
      <c r="HII158" s="489"/>
      <c r="HIJ158" s="489"/>
      <c r="HIK158" s="489"/>
      <c r="HIL158" s="489"/>
      <c r="HIM158" s="489"/>
      <c r="HIN158" s="489"/>
      <c r="HIO158" s="489"/>
      <c r="HIP158" s="489"/>
      <c r="HIQ158" s="489"/>
      <c r="HIR158" s="489"/>
      <c r="HIS158" s="489"/>
      <c r="HIT158" s="489"/>
      <c r="HIU158" s="489"/>
      <c r="HIV158" s="489"/>
      <c r="HIW158" s="489"/>
      <c r="HIX158" s="489"/>
      <c r="HIY158" s="489"/>
      <c r="HIZ158" s="489"/>
      <c r="HJA158" s="489"/>
      <c r="HJB158" s="489"/>
      <c r="HJC158" s="489"/>
      <c r="HJD158" s="489"/>
      <c r="HJE158" s="489"/>
      <c r="HJF158" s="489"/>
      <c r="HJG158" s="489"/>
      <c r="HJH158" s="489"/>
      <c r="HJI158" s="489"/>
      <c r="HJJ158" s="489"/>
      <c r="HJK158" s="489"/>
      <c r="HJL158" s="489"/>
      <c r="HJM158" s="489"/>
      <c r="HJN158" s="489"/>
      <c r="HJO158" s="489"/>
      <c r="HJP158" s="489"/>
      <c r="HJQ158" s="489"/>
      <c r="HJR158" s="489"/>
      <c r="HJS158" s="489"/>
      <c r="HJT158" s="489"/>
      <c r="HJU158" s="489"/>
      <c r="HJV158" s="489"/>
      <c r="HJW158" s="489"/>
      <c r="HJX158" s="489"/>
      <c r="HJY158" s="489"/>
      <c r="HJZ158" s="489"/>
      <c r="HKA158" s="489"/>
      <c r="HKB158" s="489"/>
      <c r="HKC158" s="489"/>
      <c r="HKD158" s="489"/>
      <c r="HKE158" s="489"/>
      <c r="HKF158" s="489"/>
      <c r="HKG158" s="489"/>
      <c r="HKH158" s="489"/>
      <c r="HKI158" s="489"/>
      <c r="HKJ158" s="489"/>
      <c r="HKK158" s="489"/>
      <c r="HKL158" s="489"/>
      <c r="HKM158" s="489"/>
      <c r="HKN158" s="489"/>
      <c r="HKO158" s="489"/>
      <c r="HKP158" s="489"/>
      <c r="HKQ158" s="489"/>
      <c r="HKR158" s="489"/>
      <c r="HKS158" s="489"/>
      <c r="HKT158" s="489"/>
      <c r="HKU158" s="489"/>
      <c r="HKV158" s="489"/>
      <c r="HKW158" s="489"/>
      <c r="HKX158" s="489"/>
      <c r="HKY158" s="489"/>
      <c r="HKZ158" s="489"/>
      <c r="HLA158" s="489"/>
      <c r="HLB158" s="489"/>
      <c r="HLC158" s="489"/>
      <c r="HLD158" s="489"/>
      <c r="HLE158" s="489"/>
      <c r="HLF158" s="489"/>
      <c r="HLG158" s="489"/>
      <c r="HLH158" s="489"/>
      <c r="HLI158" s="489"/>
      <c r="HLJ158" s="489"/>
      <c r="HLK158" s="489"/>
      <c r="HLL158" s="489"/>
      <c r="HLM158" s="489"/>
      <c r="HLN158" s="489"/>
      <c r="HLO158" s="489"/>
      <c r="HLP158" s="489"/>
      <c r="HLQ158" s="489"/>
      <c r="HLR158" s="489"/>
      <c r="HLS158" s="489"/>
      <c r="HLT158" s="489"/>
      <c r="HLU158" s="489"/>
      <c r="HLV158" s="489"/>
      <c r="HLW158" s="489"/>
      <c r="HLX158" s="489"/>
      <c r="HLY158" s="489"/>
      <c r="HLZ158" s="489"/>
      <c r="HMA158" s="489"/>
      <c r="HMB158" s="489"/>
      <c r="HMC158" s="489"/>
      <c r="HMD158" s="489"/>
      <c r="HME158" s="489"/>
      <c r="HMF158" s="489"/>
      <c r="HMG158" s="489"/>
      <c r="HMH158" s="489"/>
      <c r="HMI158" s="489"/>
      <c r="HMJ158" s="489"/>
      <c r="HMK158" s="489"/>
      <c r="HML158" s="489"/>
      <c r="HMM158" s="489"/>
      <c r="HMN158" s="489"/>
      <c r="HMO158" s="489"/>
      <c r="HMP158" s="489"/>
      <c r="HMQ158" s="489"/>
      <c r="HMR158" s="489"/>
      <c r="HMS158" s="489"/>
      <c r="HMT158" s="489"/>
      <c r="HMU158" s="489"/>
      <c r="HMV158" s="489"/>
      <c r="HMW158" s="489"/>
      <c r="HMX158" s="489"/>
      <c r="HMY158" s="489"/>
      <c r="HMZ158" s="489"/>
      <c r="HNA158" s="489"/>
      <c r="HNB158" s="489"/>
      <c r="HNC158" s="489"/>
      <c r="HND158" s="489"/>
      <c r="HNE158" s="489"/>
      <c r="HNF158" s="489"/>
      <c r="HNG158" s="489"/>
      <c r="HNH158" s="489"/>
      <c r="HNI158" s="489"/>
      <c r="HNJ158" s="489"/>
      <c r="HNK158" s="489"/>
      <c r="HNL158" s="489"/>
      <c r="HNM158" s="489"/>
      <c r="HNN158" s="489"/>
      <c r="HNO158" s="489"/>
      <c r="HNP158" s="489"/>
      <c r="HNQ158" s="489"/>
      <c r="HNR158" s="489"/>
      <c r="HNS158" s="489"/>
      <c r="HNT158" s="489"/>
      <c r="HNU158" s="489"/>
      <c r="HNV158" s="489"/>
      <c r="HNW158" s="489"/>
      <c r="HNX158" s="489"/>
      <c r="HNY158" s="489"/>
      <c r="HNZ158" s="489"/>
      <c r="HOA158" s="489"/>
      <c r="HOB158" s="489"/>
      <c r="HOC158" s="489"/>
      <c r="HOD158" s="489"/>
      <c r="HOE158" s="489"/>
      <c r="HOF158" s="489"/>
      <c r="HOG158" s="489"/>
      <c r="HOH158" s="489"/>
      <c r="HOI158" s="489"/>
      <c r="HOJ158" s="489"/>
      <c r="HOK158" s="489"/>
      <c r="HOL158" s="489"/>
      <c r="HOM158" s="489"/>
      <c r="HON158" s="489"/>
      <c r="HOO158" s="489"/>
      <c r="HOP158" s="489"/>
      <c r="HOQ158" s="489"/>
      <c r="HOR158" s="489"/>
      <c r="HOS158" s="489"/>
      <c r="HOT158" s="489"/>
      <c r="HOU158" s="489"/>
      <c r="HOV158" s="489"/>
      <c r="HOW158" s="489"/>
      <c r="HOX158" s="489"/>
      <c r="HOY158" s="489"/>
      <c r="HOZ158" s="489"/>
      <c r="HPA158" s="489"/>
      <c r="HPB158" s="489"/>
      <c r="HPC158" s="489"/>
      <c r="HPD158" s="489"/>
      <c r="HPE158" s="489"/>
      <c r="HPF158" s="489"/>
      <c r="HPG158" s="489"/>
      <c r="HPH158" s="489"/>
      <c r="HPI158" s="489"/>
      <c r="HPJ158" s="489"/>
      <c r="HPK158" s="489"/>
      <c r="HPL158" s="489"/>
      <c r="HPM158" s="489"/>
      <c r="HPN158" s="489"/>
      <c r="HPO158" s="489"/>
      <c r="HPP158" s="489"/>
      <c r="HPQ158" s="489"/>
      <c r="HPR158" s="489"/>
      <c r="HPS158" s="489"/>
      <c r="HPT158" s="489"/>
      <c r="HPU158" s="489"/>
      <c r="HPV158" s="489"/>
      <c r="HPW158" s="489"/>
      <c r="HPX158" s="489"/>
      <c r="HPY158" s="489"/>
      <c r="HPZ158" s="489"/>
      <c r="HQA158" s="489"/>
      <c r="HQB158" s="489"/>
      <c r="HQC158" s="489"/>
      <c r="HQD158" s="489"/>
      <c r="HQE158" s="489"/>
      <c r="HQF158" s="489"/>
      <c r="HQG158" s="489"/>
      <c r="HQH158" s="489"/>
      <c r="HQI158" s="489"/>
      <c r="HQJ158" s="489"/>
      <c r="HQK158" s="489"/>
      <c r="HQL158" s="489"/>
      <c r="HQM158" s="489"/>
      <c r="HQN158" s="489"/>
      <c r="HQO158" s="489"/>
      <c r="HQP158" s="489"/>
      <c r="HQQ158" s="489"/>
      <c r="HQR158" s="489"/>
      <c r="HQS158" s="489"/>
      <c r="HQT158" s="489"/>
      <c r="HQU158" s="489"/>
      <c r="HQV158" s="489"/>
      <c r="HQW158" s="489"/>
      <c r="HQX158" s="489"/>
      <c r="HQY158" s="489"/>
      <c r="HQZ158" s="489"/>
      <c r="HRA158" s="489"/>
      <c r="HRB158" s="489"/>
      <c r="HRC158" s="489"/>
      <c r="HRD158" s="489"/>
      <c r="HRE158" s="489"/>
      <c r="HRF158" s="489"/>
      <c r="HRG158" s="489"/>
      <c r="HRH158" s="489"/>
      <c r="HRI158" s="489"/>
      <c r="HRJ158" s="489"/>
      <c r="HRK158" s="489"/>
      <c r="HRL158" s="489"/>
      <c r="HRM158" s="489"/>
      <c r="HRN158" s="489"/>
      <c r="HRO158" s="489"/>
      <c r="HRP158" s="489"/>
      <c r="HRQ158" s="489"/>
      <c r="HRR158" s="489"/>
      <c r="HRS158" s="489"/>
      <c r="HRT158" s="489"/>
      <c r="HRU158" s="489"/>
      <c r="HRV158" s="489"/>
      <c r="HRW158" s="489"/>
      <c r="HRX158" s="489"/>
      <c r="HRY158" s="489"/>
      <c r="HRZ158" s="489"/>
      <c r="HSA158" s="489"/>
      <c r="HSB158" s="489"/>
      <c r="HSC158" s="489"/>
      <c r="HSD158" s="489"/>
      <c r="HSE158" s="489"/>
      <c r="HSF158" s="489"/>
      <c r="HSG158" s="489"/>
      <c r="HSH158" s="489"/>
      <c r="HSI158" s="489"/>
      <c r="HSJ158" s="489"/>
      <c r="HSK158" s="489"/>
      <c r="HSL158" s="489"/>
      <c r="HSM158" s="489"/>
      <c r="HSN158" s="489"/>
      <c r="HSO158" s="489"/>
      <c r="HSP158" s="489"/>
      <c r="HSQ158" s="489"/>
      <c r="HSR158" s="489"/>
      <c r="HSS158" s="489"/>
      <c r="HST158" s="489"/>
      <c r="HSU158" s="489"/>
      <c r="HSV158" s="489"/>
      <c r="HSW158" s="489"/>
      <c r="HSX158" s="489"/>
      <c r="HSY158" s="489"/>
      <c r="HSZ158" s="489"/>
      <c r="HTA158" s="489"/>
      <c r="HTB158" s="489"/>
      <c r="HTC158" s="489"/>
      <c r="HTD158" s="489"/>
      <c r="HTE158" s="489"/>
      <c r="HTF158" s="489"/>
      <c r="HTG158" s="489"/>
      <c r="HTH158" s="489"/>
      <c r="HTI158" s="489"/>
      <c r="HTJ158" s="489"/>
      <c r="HTK158" s="489"/>
      <c r="HTL158" s="489"/>
      <c r="HTM158" s="489"/>
      <c r="HTN158" s="489"/>
      <c r="HTO158" s="489"/>
      <c r="HTP158" s="489"/>
      <c r="HTQ158" s="489"/>
      <c r="HTR158" s="489"/>
      <c r="HTS158" s="489"/>
      <c r="HTT158" s="489"/>
      <c r="HTU158" s="489"/>
      <c r="HTV158" s="489"/>
      <c r="HTW158" s="489"/>
      <c r="HTX158" s="489"/>
      <c r="HTY158" s="489"/>
      <c r="HTZ158" s="489"/>
      <c r="HUA158" s="489"/>
      <c r="HUB158" s="489"/>
      <c r="HUC158" s="489"/>
      <c r="HUD158" s="489"/>
      <c r="HUE158" s="489"/>
      <c r="HUF158" s="489"/>
      <c r="HUG158" s="489"/>
      <c r="HUH158" s="489"/>
      <c r="HUI158" s="489"/>
      <c r="HUJ158" s="489"/>
      <c r="HUK158" s="489"/>
      <c r="HUL158" s="489"/>
      <c r="HUM158" s="489"/>
      <c r="HUN158" s="489"/>
      <c r="HUO158" s="489"/>
      <c r="HUP158" s="489"/>
      <c r="HUQ158" s="489"/>
      <c r="HUR158" s="489"/>
      <c r="HUS158" s="489"/>
      <c r="HUT158" s="489"/>
      <c r="HUU158" s="489"/>
      <c r="HUV158" s="489"/>
      <c r="HUW158" s="489"/>
      <c r="HUX158" s="489"/>
      <c r="HUY158" s="489"/>
      <c r="HUZ158" s="489"/>
      <c r="HVA158" s="489"/>
      <c r="HVB158" s="489"/>
      <c r="HVC158" s="489"/>
      <c r="HVD158" s="489"/>
      <c r="HVE158" s="489"/>
      <c r="HVF158" s="489"/>
      <c r="HVG158" s="489"/>
      <c r="HVH158" s="489"/>
      <c r="HVI158" s="489"/>
      <c r="HVJ158" s="489"/>
      <c r="HVK158" s="489"/>
      <c r="HVL158" s="489"/>
      <c r="HVM158" s="489"/>
      <c r="HVN158" s="489"/>
      <c r="HVO158" s="489"/>
      <c r="HVP158" s="489"/>
      <c r="HVQ158" s="489"/>
      <c r="HVR158" s="489"/>
      <c r="HVS158" s="489"/>
      <c r="HVT158" s="489"/>
      <c r="HVU158" s="489"/>
      <c r="HVV158" s="489"/>
      <c r="HVW158" s="489"/>
      <c r="HVX158" s="489"/>
      <c r="HVY158" s="489"/>
      <c r="HVZ158" s="489"/>
      <c r="HWA158" s="489"/>
      <c r="HWB158" s="489"/>
      <c r="HWC158" s="489"/>
      <c r="HWD158" s="489"/>
      <c r="HWE158" s="489"/>
      <c r="HWF158" s="489"/>
      <c r="HWG158" s="489"/>
      <c r="HWH158" s="489"/>
      <c r="HWI158" s="489"/>
      <c r="HWJ158" s="489"/>
      <c r="HWK158" s="489"/>
      <c r="HWL158" s="489"/>
      <c r="HWM158" s="489"/>
      <c r="HWN158" s="489"/>
      <c r="HWO158" s="489"/>
      <c r="HWP158" s="489"/>
      <c r="HWQ158" s="489"/>
      <c r="HWR158" s="489"/>
      <c r="HWS158" s="489"/>
      <c r="HWT158" s="489"/>
      <c r="HWU158" s="489"/>
      <c r="HWV158" s="489"/>
      <c r="HWW158" s="489"/>
      <c r="HWX158" s="489"/>
      <c r="HWY158" s="489"/>
      <c r="HWZ158" s="489"/>
      <c r="HXA158" s="489"/>
      <c r="HXB158" s="489"/>
      <c r="HXC158" s="489"/>
      <c r="HXD158" s="489"/>
      <c r="HXE158" s="489"/>
      <c r="HXF158" s="489"/>
      <c r="HXG158" s="489"/>
      <c r="HXH158" s="489"/>
      <c r="HXI158" s="489"/>
      <c r="HXJ158" s="489"/>
      <c r="HXK158" s="489"/>
      <c r="HXL158" s="489"/>
      <c r="HXM158" s="489"/>
      <c r="HXN158" s="489"/>
      <c r="HXO158" s="489"/>
      <c r="HXP158" s="489"/>
      <c r="HXQ158" s="489"/>
      <c r="HXR158" s="489"/>
      <c r="HXS158" s="489"/>
      <c r="HXT158" s="489"/>
      <c r="HXU158" s="489"/>
      <c r="HXV158" s="489"/>
      <c r="HXW158" s="489"/>
      <c r="HXX158" s="489"/>
      <c r="HXY158" s="489"/>
      <c r="HXZ158" s="489"/>
      <c r="HYA158" s="489"/>
      <c r="HYB158" s="489"/>
      <c r="HYC158" s="489"/>
      <c r="HYD158" s="489"/>
      <c r="HYE158" s="489"/>
      <c r="HYF158" s="489"/>
      <c r="HYG158" s="489"/>
      <c r="HYH158" s="489"/>
      <c r="HYI158" s="489"/>
      <c r="HYJ158" s="489"/>
      <c r="HYK158" s="489"/>
      <c r="HYL158" s="489"/>
      <c r="HYM158" s="489"/>
      <c r="HYN158" s="489"/>
      <c r="HYO158" s="489"/>
      <c r="HYP158" s="489"/>
      <c r="HYQ158" s="489"/>
      <c r="HYR158" s="489"/>
      <c r="HYS158" s="489"/>
      <c r="HYT158" s="489"/>
      <c r="HYU158" s="489"/>
      <c r="HYV158" s="489"/>
      <c r="HYW158" s="489"/>
      <c r="HYX158" s="489"/>
      <c r="HYY158" s="489"/>
      <c r="HYZ158" s="489"/>
      <c r="HZA158" s="489"/>
      <c r="HZB158" s="489"/>
      <c r="HZC158" s="489"/>
      <c r="HZD158" s="489"/>
      <c r="HZE158" s="489"/>
      <c r="HZF158" s="489"/>
      <c r="HZG158" s="489"/>
      <c r="HZH158" s="489"/>
      <c r="HZI158" s="489"/>
      <c r="HZJ158" s="489"/>
      <c r="HZK158" s="489"/>
      <c r="HZL158" s="489"/>
      <c r="HZM158" s="489"/>
      <c r="HZN158" s="489"/>
      <c r="HZO158" s="489"/>
      <c r="HZP158" s="489"/>
      <c r="HZQ158" s="489"/>
      <c r="HZR158" s="489"/>
      <c r="HZS158" s="489"/>
      <c r="HZT158" s="489"/>
      <c r="HZU158" s="489"/>
      <c r="HZV158" s="489"/>
      <c r="HZW158" s="489"/>
      <c r="HZX158" s="489"/>
      <c r="HZY158" s="489"/>
      <c r="HZZ158" s="489"/>
      <c r="IAA158" s="489"/>
      <c r="IAB158" s="489"/>
      <c r="IAC158" s="489"/>
      <c r="IAD158" s="489"/>
      <c r="IAE158" s="489"/>
      <c r="IAF158" s="489"/>
      <c r="IAG158" s="489"/>
      <c r="IAH158" s="489"/>
      <c r="IAI158" s="489"/>
      <c r="IAJ158" s="489"/>
      <c r="IAK158" s="489"/>
      <c r="IAL158" s="489"/>
      <c r="IAM158" s="489"/>
      <c r="IAN158" s="489"/>
      <c r="IAO158" s="489"/>
      <c r="IAP158" s="489"/>
      <c r="IAQ158" s="489"/>
      <c r="IAR158" s="489"/>
      <c r="IAS158" s="489"/>
      <c r="IAT158" s="489"/>
      <c r="IAU158" s="489"/>
      <c r="IAV158" s="489"/>
      <c r="IAW158" s="489"/>
      <c r="IAX158" s="489"/>
      <c r="IAY158" s="489"/>
      <c r="IAZ158" s="489"/>
      <c r="IBA158" s="489"/>
      <c r="IBB158" s="489"/>
      <c r="IBC158" s="489"/>
      <c r="IBD158" s="489"/>
      <c r="IBE158" s="489"/>
      <c r="IBF158" s="489"/>
      <c r="IBG158" s="489"/>
      <c r="IBH158" s="489"/>
      <c r="IBI158" s="489"/>
      <c r="IBJ158" s="489"/>
      <c r="IBK158" s="489"/>
      <c r="IBL158" s="489"/>
      <c r="IBM158" s="489"/>
      <c r="IBN158" s="489"/>
      <c r="IBO158" s="489"/>
      <c r="IBP158" s="489"/>
      <c r="IBQ158" s="489"/>
      <c r="IBR158" s="489"/>
      <c r="IBS158" s="489"/>
      <c r="IBT158" s="489"/>
      <c r="IBU158" s="489"/>
      <c r="IBV158" s="489"/>
      <c r="IBW158" s="489"/>
      <c r="IBX158" s="489"/>
      <c r="IBY158" s="489"/>
      <c r="IBZ158" s="489"/>
      <c r="ICA158" s="489"/>
      <c r="ICB158" s="489"/>
      <c r="ICC158" s="489"/>
      <c r="ICD158" s="489"/>
      <c r="ICE158" s="489"/>
      <c r="ICF158" s="489"/>
      <c r="ICG158" s="489"/>
      <c r="ICH158" s="489"/>
      <c r="ICI158" s="489"/>
      <c r="ICJ158" s="489"/>
      <c r="ICK158" s="489"/>
      <c r="ICL158" s="489"/>
      <c r="ICM158" s="489"/>
      <c r="ICN158" s="489"/>
      <c r="ICO158" s="489"/>
      <c r="ICP158" s="489"/>
      <c r="ICQ158" s="489"/>
      <c r="ICR158" s="489"/>
      <c r="ICS158" s="489"/>
      <c r="ICT158" s="489"/>
      <c r="ICU158" s="489"/>
      <c r="ICV158" s="489"/>
      <c r="ICW158" s="489"/>
      <c r="ICX158" s="489"/>
      <c r="ICY158" s="489"/>
      <c r="ICZ158" s="489"/>
      <c r="IDA158" s="489"/>
      <c r="IDB158" s="489"/>
      <c r="IDC158" s="489"/>
      <c r="IDD158" s="489"/>
      <c r="IDE158" s="489"/>
      <c r="IDF158" s="489"/>
      <c r="IDG158" s="489"/>
      <c r="IDH158" s="489"/>
      <c r="IDI158" s="489"/>
      <c r="IDJ158" s="489"/>
      <c r="IDK158" s="489"/>
      <c r="IDL158" s="489"/>
      <c r="IDM158" s="489"/>
      <c r="IDN158" s="489"/>
      <c r="IDO158" s="489"/>
      <c r="IDP158" s="489"/>
      <c r="IDQ158" s="489"/>
      <c r="IDR158" s="489"/>
      <c r="IDS158" s="489"/>
      <c r="IDT158" s="489"/>
      <c r="IDU158" s="489"/>
      <c r="IDV158" s="489"/>
      <c r="IDW158" s="489"/>
      <c r="IDX158" s="489"/>
      <c r="IDY158" s="489"/>
      <c r="IDZ158" s="489"/>
      <c r="IEA158" s="489"/>
      <c r="IEB158" s="489"/>
      <c r="IEC158" s="489"/>
      <c r="IED158" s="489"/>
      <c r="IEE158" s="489"/>
      <c r="IEF158" s="489"/>
      <c r="IEG158" s="489"/>
      <c r="IEH158" s="489"/>
      <c r="IEI158" s="489"/>
      <c r="IEJ158" s="489"/>
      <c r="IEK158" s="489"/>
      <c r="IEL158" s="489"/>
      <c r="IEM158" s="489"/>
      <c r="IEN158" s="489"/>
      <c r="IEO158" s="489"/>
      <c r="IEP158" s="489"/>
      <c r="IEQ158" s="489"/>
      <c r="IER158" s="489"/>
      <c r="IES158" s="489"/>
      <c r="IET158" s="489"/>
      <c r="IEU158" s="489"/>
      <c r="IEV158" s="489"/>
      <c r="IEW158" s="489"/>
      <c r="IEX158" s="489"/>
      <c r="IEY158" s="489"/>
      <c r="IEZ158" s="489"/>
      <c r="IFA158" s="489"/>
      <c r="IFB158" s="489"/>
      <c r="IFC158" s="489"/>
      <c r="IFD158" s="489"/>
      <c r="IFE158" s="489"/>
      <c r="IFF158" s="489"/>
      <c r="IFG158" s="489"/>
      <c r="IFH158" s="489"/>
      <c r="IFI158" s="489"/>
      <c r="IFJ158" s="489"/>
      <c r="IFK158" s="489"/>
      <c r="IFL158" s="489"/>
      <c r="IFM158" s="489"/>
      <c r="IFN158" s="489"/>
      <c r="IFO158" s="489"/>
      <c r="IFP158" s="489"/>
      <c r="IFQ158" s="489"/>
      <c r="IFR158" s="489"/>
      <c r="IFS158" s="489"/>
      <c r="IFT158" s="489"/>
      <c r="IFU158" s="489"/>
      <c r="IFV158" s="489"/>
      <c r="IFW158" s="489"/>
      <c r="IFX158" s="489"/>
      <c r="IFY158" s="489"/>
      <c r="IFZ158" s="489"/>
      <c r="IGA158" s="489"/>
      <c r="IGB158" s="489"/>
      <c r="IGC158" s="489"/>
      <c r="IGD158" s="489"/>
      <c r="IGE158" s="489"/>
      <c r="IGF158" s="489"/>
      <c r="IGG158" s="489"/>
      <c r="IGH158" s="489"/>
      <c r="IGI158" s="489"/>
      <c r="IGJ158" s="489"/>
      <c r="IGK158" s="489"/>
      <c r="IGL158" s="489"/>
      <c r="IGM158" s="489"/>
      <c r="IGN158" s="489"/>
      <c r="IGO158" s="489"/>
      <c r="IGP158" s="489"/>
      <c r="IGQ158" s="489"/>
      <c r="IGR158" s="489"/>
      <c r="IGS158" s="489"/>
      <c r="IGT158" s="489"/>
      <c r="IGU158" s="489"/>
      <c r="IGV158" s="489"/>
      <c r="IGW158" s="489"/>
      <c r="IGX158" s="489"/>
      <c r="IGY158" s="489"/>
      <c r="IGZ158" s="489"/>
      <c r="IHA158" s="489"/>
      <c r="IHB158" s="489"/>
      <c r="IHC158" s="489"/>
      <c r="IHD158" s="489"/>
      <c r="IHE158" s="489"/>
      <c r="IHF158" s="489"/>
      <c r="IHG158" s="489"/>
      <c r="IHH158" s="489"/>
      <c r="IHI158" s="489"/>
      <c r="IHJ158" s="489"/>
      <c r="IHK158" s="489"/>
      <c r="IHL158" s="489"/>
      <c r="IHM158" s="489"/>
      <c r="IHN158" s="489"/>
      <c r="IHO158" s="489"/>
      <c r="IHP158" s="489"/>
      <c r="IHQ158" s="489"/>
      <c r="IHR158" s="489"/>
      <c r="IHS158" s="489"/>
      <c r="IHT158" s="489"/>
      <c r="IHU158" s="489"/>
      <c r="IHV158" s="489"/>
      <c r="IHW158" s="489"/>
      <c r="IHX158" s="489"/>
      <c r="IHY158" s="489"/>
      <c r="IHZ158" s="489"/>
      <c r="IIA158" s="489"/>
      <c r="IIB158" s="489"/>
      <c r="IIC158" s="489"/>
      <c r="IID158" s="489"/>
      <c r="IIE158" s="489"/>
      <c r="IIF158" s="489"/>
      <c r="IIG158" s="489"/>
      <c r="IIH158" s="489"/>
      <c r="III158" s="489"/>
      <c r="IIJ158" s="489"/>
      <c r="IIK158" s="489"/>
      <c r="IIL158" s="489"/>
      <c r="IIM158" s="489"/>
      <c r="IIN158" s="489"/>
      <c r="IIO158" s="489"/>
      <c r="IIP158" s="489"/>
      <c r="IIQ158" s="489"/>
      <c r="IIR158" s="489"/>
      <c r="IIS158" s="489"/>
      <c r="IIT158" s="489"/>
      <c r="IIU158" s="489"/>
      <c r="IIV158" s="489"/>
      <c r="IIW158" s="489"/>
      <c r="IIX158" s="489"/>
      <c r="IIY158" s="489"/>
      <c r="IIZ158" s="489"/>
      <c r="IJA158" s="489"/>
      <c r="IJB158" s="489"/>
      <c r="IJC158" s="489"/>
      <c r="IJD158" s="489"/>
      <c r="IJE158" s="489"/>
      <c r="IJF158" s="489"/>
      <c r="IJG158" s="489"/>
      <c r="IJH158" s="489"/>
      <c r="IJI158" s="489"/>
      <c r="IJJ158" s="489"/>
      <c r="IJK158" s="489"/>
      <c r="IJL158" s="489"/>
      <c r="IJM158" s="489"/>
      <c r="IJN158" s="489"/>
      <c r="IJO158" s="489"/>
      <c r="IJP158" s="489"/>
      <c r="IJQ158" s="489"/>
      <c r="IJR158" s="489"/>
      <c r="IJS158" s="489"/>
      <c r="IJT158" s="489"/>
      <c r="IJU158" s="489"/>
      <c r="IJV158" s="489"/>
      <c r="IJW158" s="489"/>
      <c r="IJX158" s="489"/>
      <c r="IJY158" s="489"/>
      <c r="IJZ158" s="489"/>
      <c r="IKA158" s="489"/>
      <c r="IKB158" s="489"/>
      <c r="IKC158" s="489"/>
      <c r="IKD158" s="489"/>
      <c r="IKE158" s="489"/>
      <c r="IKF158" s="489"/>
      <c r="IKG158" s="489"/>
      <c r="IKH158" s="489"/>
      <c r="IKI158" s="489"/>
      <c r="IKJ158" s="489"/>
      <c r="IKK158" s="489"/>
      <c r="IKL158" s="489"/>
      <c r="IKM158" s="489"/>
      <c r="IKN158" s="489"/>
      <c r="IKO158" s="489"/>
      <c r="IKP158" s="489"/>
      <c r="IKQ158" s="489"/>
      <c r="IKR158" s="489"/>
      <c r="IKS158" s="489"/>
      <c r="IKT158" s="489"/>
      <c r="IKU158" s="489"/>
      <c r="IKV158" s="489"/>
      <c r="IKW158" s="489"/>
      <c r="IKX158" s="489"/>
      <c r="IKY158" s="489"/>
      <c r="IKZ158" s="489"/>
      <c r="ILA158" s="489"/>
      <c r="ILB158" s="489"/>
      <c r="ILC158" s="489"/>
      <c r="ILD158" s="489"/>
      <c r="ILE158" s="489"/>
      <c r="ILF158" s="489"/>
      <c r="ILG158" s="489"/>
      <c r="ILH158" s="489"/>
      <c r="ILI158" s="489"/>
      <c r="ILJ158" s="489"/>
      <c r="ILK158" s="489"/>
      <c r="ILL158" s="489"/>
      <c r="ILM158" s="489"/>
      <c r="ILN158" s="489"/>
      <c r="ILO158" s="489"/>
      <c r="ILP158" s="489"/>
      <c r="ILQ158" s="489"/>
      <c r="ILR158" s="489"/>
      <c r="ILS158" s="489"/>
      <c r="ILT158" s="489"/>
      <c r="ILU158" s="489"/>
      <c r="ILV158" s="489"/>
      <c r="ILW158" s="489"/>
      <c r="ILX158" s="489"/>
      <c r="ILY158" s="489"/>
      <c r="ILZ158" s="489"/>
      <c r="IMA158" s="489"/>
      <c r="IMB158" s="489"/>
      <c r="IMC158" s="489"/>
      <c r="IMD158" s="489"/>
      <c r="IME158" s="489"/>
      <c r="IMF158" s="489"/>
      <c r="IMG158" s="489"/>
      <c r="IMH158" s="489"/>
      <c r="IMI158" s="489"/>
      <c r="IMJ158" s="489"/>
      <c r="IMK158" s="489"/>
      <c r="IML158" s="489"/>
      <c r="IMM158" s="489"/>
      <c r="IMN158" s="489"/>
      <c r="IMO158" s="489"/>
      <c r="IMP158" s="489"/>
      <c r="IMQ158" s="489"/>
      <c r="IMR158" s="489"/>
      <c r="IMS158" s="489"/>
      <c r="IMT158" s="489"/>
      <c r="IMU158" s="489"/>
      <c r="IMV158" s="489"/>
      <c r="IMW158" s="489"/>
      <c r="IMX158" s="489"/>
      <c r="IMY158" s="489"/>
      <c r="IMZ158" s="489"/>
      <c r="INA158" s="489"/>
      <c r="INB158" s="489"/>
      <c r="INC158" s="489"/>
      <c r="IND158" s="489"/>
      <c r="INE158" s="489"/>
      <c r="INF158" s="489"/>
      <c r="ING158" s="489"/>
      <c r="INH158" s="489"/>
      <c r="INI158" s="489"/>
      <c r="INJ158" s="489"/>
      <c r="INK158" s="489"/>
      <c r="INL158" s="489"/>
      <c r="INM158" s="489"/>
      <c r="INN158" s="489"/>
      <c r="INO158" s="489"/>
      <c r="INP158" s="489"/>
      <c r="INQ158" s="489"/>
      <c r="INR158" s="489"/>
      <c r="INS158" s="489"/>
      <c r="INT158" s="489"/>
      <c r="INU158" s="489"/>
      <c r="INV158" s="489"/>
      <c r="INW158" s="489"/>
      <c r="INX158" s="489"/>
      <c r="INY158" s="489"/>
      <c r="INZ158" s="489"/>
      <c r="IOA158" s="489"/>
      <c r="IOB158" s="489"/>
      <c r="IOC158" s="489"/>
      <c r="IOD158" s="489"/>
      <c r="IOE158" s="489"/>
      <c r="IOF158" s="489"/>
      <c r="IOG158" s="489"/>
      <c r="IOH158" s="489"/>
      <c r="IOI158" s="489"/>
      <c r="IOJ158" s="489"/>
      <c r="IOK158" s="489"/>
      <c r="IOL158" s="489"/>
      <c r="IOM158" s="489"/>
      <c r="ION158" s="489"/>
      <c r="IOO158" s="489"/>
      <c r="IOP158" s="489"/>
      <c r="IOQ158" s="489"/>
      <c r="IOR158" s="489"/>
      <c r="IOS158" s="489"/>
      <c r="IOT158" s="489"/>
      <c r="IOU158" s="489"/>
      <c r="IOV158" s="489"/>
      <c r="IOW158" s="489"/>
      <c r="IOX158" s="489"/>
      <c r="IOY158" s="489"/>
      <c r="IOZ158" s="489"/>
      <c r="IPA158" s="489"/>
      <c r="IPB158" s="489"/>
      <c r="IPC158" s="489"/>
      <c r="IPD158" s="489"/>
      <c r="IPE158" s="489"/>
      <c r="IPF158" s="489"/>
      <c r="IPG158" s="489"/>
      <c r="IPH158" s="489"/>
      <c r="IPI158" s="489"/>
      <c r="IPJ158" s="489"/>
      <c r="IPK158" s="489"/>
      <c r="IPL158" s="489"/>
      <c r="IPM158" s="489"/>
      <c r="IPN158" s="489"/>
      <c r="IPO158" s="489"/>
      <c r="IPP158" s="489"/>
      <c r="IPQ158" s="489"/>
      <c r="IPR158" s="489"/>
      <c r="IPS158" s="489"/>
      <c r="IPT158" s="489"/>
      <c r="IPU158" s="489"/>
      <c r="IPV158" s="489"/>
      <c r="IPW158" s="489"/>
      <c r="IPX158" s="489"/>
      <c r="IPY158" s="489"/>
      <c r="IPZ158" s="489"/>
      <c r="IQA158" s="489"/>
      <c r="IQB158" s="489"/>
      <c r="IQC158" s="489"/>
      <c r="IQD158" s="489"/>
      <c r="IQE158" s="489"/>
      <c r="IQF158" s="489"/>
      <c r="IQG158" s="489"/>
      <c r="IQH158" s="489"/>
      <c r="IQI158" s="489"/>
      <c r="IQJ158" s="489"/>
      <c r="IQK158" s="489"/>
      <c r="IQL158" s="489"/>
      <c r="IQM158" s="489"/>
      <c r="IQN158" s="489"/>
      <c r="IQO158" s="489"/>
      <c r="IQP158" s="489"/>
      <c r="IQQ158" s="489"/>
      <c r="IQR158" s="489"/>
      <c r="IQS158" s="489"/>
      <c r="IQT158" s="489"/>
      <c r="IQU158" s="489"/>
      <c r="IQV158" s="489"/>
      <c r="IQW158" s="489"/>
      <c r="IQX158" s="489"/>
      <c r="IQY158" s="489"/>
      <c r="IQZ158" s="489"/>
      <c r="IRA158" s="489"/>
      <c r="IRB158" s="489"/>
      <c r="IRC158" s="489"/>
      <c r="IRD158" s="489"/>
      <c r="IRE158" s="489"/>
      <c r="IRF158" s="489"/>
      <c r="IRG158" s="489"/>
      <c r="IRH158" s="489"/>
      <c r="IRI158" s="489"/>
      <c r="IRJ158" s="489"/>
      <c r="IRK158" s="489"/>
      <c r="IRL158" s="489"/>
      <c r="IRM158" s="489"/>
      <c r="IRN158" s="489"/>
      <c r="IRO158" s="489"/>
      <c r="IRP158" s="489"/>
      <c r="IRQ158" s="489"/>
      <c r="IRR158" s="489"/>
      <c r="IRS158" s="489"/>
      <c r="IRT158" s="489"/>
      <c r="IRU158" s="489"/>
      <c r="IRV158" s="489"/>
      <c r="IRW158" s="489"/>
      <c r="IRX158" s="489"/>
      <c r="IRY158" s="489"/>
      <c r="IRZ158" s="489"/>
      <c r="ISA158" s="489"/>
      <c r="ISB158" s="489"/>
      <c r="ISC158" s="489"/>
      <c r="ISD158" s="489"/>
      <c r="ISE158" s="489"/>
      <c r="ISF158" s="489"/>
      <c r="ISG158" s="489"/>
      <c r="ISH158" s="489"/>
      <c r="ISI158" s="489"/>
      <c r="ISJ158" s="489"/>
      <c r="ISK158" s="489"/>
      <c r="ISL158" s="489"/>
      <c r="ISM158" s="489"/>
      <c r="ISN158" s="489"/>
      <c r="ISO158" s="489"/>
      <c r="ISP158" s="489"/>
      <c r="ISQ158" s="489"/>
      <c r="ISR158" s="489"/>
      <c r="ISS158" s="489"/>
      <c r="IST158" s="489"/>
      <c r="ISU158" s="489"/>
      <c r="ISV158" s="489"/>
      <c r="ISW158" s="489"/>
      <c r="ISX158" s="489"/>
      <c r="ISY158" s="489"/>
      <c r="ISZ158" s="489"/>
      <c r="ITA158" s="489"/>
      <c r="ITB158" s="489"/>
      <c r="ITC158" s="489"/>
      <c r="ITD158" s="489"/>
      <c r="ITE158" s="489"/>
      <c r="ITF158" s="489"/>
      <c r="ITG158" s="489"/>
      <c r="ITH158" s="489"/>
      <c r="ITI158" s="489"/>
      <c r="ITJ158" s="489"/>
      <c r="ITK158" s="489"/>
      <c r="ITL158" s="489"/>
      <c r="ITM158" s="489"/>
      <c r="ITN158" s="489"/>
      <c r="ITO158" s="489"/>
      <c r="ITP158" s="489"/>
      <c r="ITQ158" s="489"/>
      <c r="ITR158" s="489"/>
      <c r="ITS158" s="489"/>
      <c r="ITT158" s="489"/>
      <c r="ITU158" s="489"/>
      <c r="ITV158" s="489"/>
      <c r="ITW158" s="489"/>
      <c r="ITX158" s="489"/>
      <c r="ITY158" s="489"/>
      <c r="ITZ158" s="489"/>
      <c r="IUA158" s="489"/>
      <c r="IUB158" s="489"/>
      <c r="IUC158" s="489"/>
      <c r="IUD158" s="489"/>
      <c r="IUE158" s="489"/>
      <c r="IUF158" s="489"/>
      <c r="IUG158" s="489"/>
      <c r="IUH158" s="489"/>
      <c r="IUI158" s="489"/>
      <c r="IUJ158" s="489"/>
      <c r="IUK158" s="489"/>
      <c r="IUL158" s="489"/>
      <c r="IUM158" s="489"/>
      <c r="IUN158" s="489"/>
      <c r="IUO158" s="489"/>
      <c r="IUP158" s="489"/>
      <c r="IUQ158" s="489"/>
      <c r="IUR158" s="489"/>
      <c r="IUS158" s="489"/>
      <c r="IUT158" s="489"/>
      <c r="IUU158" s="489"/>
      <c r="IUV158" s="489"/>
      <c r="IUW158" s="489"/>
      <c r="IUX158" s="489"/>
      <c r="IUY158" s="489"/>
      <c r="IUZ158" s="489"/>
      <c r="IVA158" s="489"/>
      <c r="IVB158" s="489"/>
      <c r="IVC158" s="489"/>
      <c r="IVD158" s="489"/>
      <c r="IVE158" s="489"/>
      <c r="IVF158" s="489"/>
      <c r="IVG158" s="489"/>
      <c r="IVH158" s="489"/>
      <c r="IVI158" s="489"/>
      <c r="IVJ158" s="489"/>
      <c r="IVK158" s="489"/>
      <c r="IVL158" s="489"/>
      <c r="IVM158" s="489"/>
      <c r="IVN158" s="489"/>
      <c r="IVO158" s="489"/>
      <c r="IVP158" s="489"/>
      <c r="IVQ158" s="489"/>
      <c r="IVR158" s="489"/>
      <c r="IVS158" s="489"/>
      <c r="IVT158" s="489"/>
      <c r="IVU158" s="489"/>
      <c r="IVV158" s="489"/>
      <c r="IVW158" s="489"/>
      <c r="IVX158" s="489"/>
      <c r="IVY158" s="489"/>
      <c r="IVZ158" s="489"/>
      <c r="IWA158" s="489"/>
      <c r="IWB158" s="489"/>
      <c r="IWC158" s="489"/>
      <c r="IWD158" s="489"/>
      <c r="IWE158" s="489"/>
      <c r="IWF158" s="489"/>
      <c r="IWG158" s="489"/>
      <c r="IWH158" s="489"/>
      <c r="IWI158" s="489"/>
      <c r="IWJ158" s="489"/>
      <c r="IWK158" s="489"/>
      <c r="IWL158" s="489"/>
      <c r="IWM158" s="489"/>
      <c r="IWN158" s="489"/>
      <c r="IWO158" s="489"/>
      <c r="IWP158" s="489"/>
      <c r="IWQ158" s="489"/>
      <c r="IWR158" s="489"/>
      <c r="IWS158" s="489"/>
      <c r="IWT158" s="489"/>
      <c r="IWU158" s="489"/>
      <c r="IWV158" s="489"/>
      <c r="IWW158" s="489"/>
      <c r="IWX158" s="489"/>
      <c r="IWY158" s="489"/>
      <c r="IWZ158" s="489"/>
      <c r="IXA158" s="489"/>
      <c r="IXB158" s="489"/>
      <c r="IXC158" s="489"/>
      <c r="IXD158" s="489"/>
      <c r="IXE158" s="489"/>
      <c r="IXF158" s="489"/>
      <c r="IXG158" s="489"/>
      <c r="IXH158" s="489"/>
      <c r="IXI158" s="489"/>
      <c r="IXJ158" s="489"/>
      <c r="IXK158" s="489"/>
      <c r="IXL158" s="489"/>
      <c r="IXM158" s="489"/>
      <c r="IXN158" s="489"/>
      <c r="IXO158" s="489"/>
      <c r="IXP158" s="489"/>
      <c r="IXQ158" s="489"/>
      <c r="IXR158" s="489"/>
      <c r="IXS158" s="489"/>
      <c r="IXT158" s="489"/>
      <c r="IXU158" s="489"/>
      <c r="IXV158" s="489"/>
      <c r="IXW158" s="489"/>
      <c r="IXX158" s="489"/>
      <c r="IXY158" s="489"/>
      <c r="IXZ158" s="489"/>
      <c r="IYA158" s="489"/>
      <c r="IYB158" s="489"/>
      <c r="IYC158" s="489"/>
      <c r="IYD158" s="489"/>
      <c r="IYE158" s="489"/>
      <c r="IYF158" s="489"/>
      <c r="IYG158" s="489"/>
      <c r="IYH158" s="489"/>
      <c r="IYI158" s="489"/>
      <c r="IYJ158" s="489"/>
      <c r="IYK158" s="489"/>
      <c r="IYL158" s="489"/>
      <c r="IYM158" s="489"/>
      <c r="IYN158" s="489"/>
      <c r="IYO158" s="489"/>
      <c r="IYP158" s="489"/>
      <c r="IYQ158" s="489"/>
      <c r="IYR158" s="489"/>
      <c r="IYS158" s="489"/>
      <c r="IYT158" s="489"/>
      <c r="IYU158" s="489"/>
      <c r="IYV158" s="489"/>
      <c r="IYW158" s="489"/>
      <c r="IYX158" s="489"/>
      <c r="IYY158" s="489"/>
      <c r="IYZ158" s="489"/>
      <c r="IZA158" s="489"/>
      <c r="IZB158" s="489"/>
      <c r="IZC158" s="489"/>
      <c r="IZD158" s="489"/>
      <c r="IZE158" s="489"/>
      <c r="IZF158" s="489"/>
      <c r="IZG158" s="489"/>
      <c r="IZH158" s="489"/>
      <c r="IZI158" s="489"/>
      <c r="IZJ158" s="489"/>
      <c r="IZK158" s="489"/>
      <c r="IZL158" s="489"/>
      <c r="IZM158" s="489"/>
      <c r="IZN158" s="489"/>
      <c r="IZO158" s="489"/>
      <c r="IZP158" s="489"/>
      <c r="IZQ158" s="489"/>
      <c r="IZR158" s="489"/>
      <c r="IZS158" s="489"/>
      <c r="IZT158" s="489"/>
      <c r="IZU158" s="489"/>
      <c r="IZV158" s="489"/>
      <c r="IZW158" s="489"/>
      <c r="IZX158" s="489"/>
      <c r="IZY158" s="489"/>
      <c r="IZZ158" s="489"/>
      <c r="JAA158" s="489"/>
      <c r="JAB158" s="489"/>
      <c r="JAC158" s="489"/>
      <c r="JAD158" s="489"/>
      <c r="JAE158" s="489"/>
      <c r="JAF158" s="489"/>
      <c r="JAG158" s="489"/>
      <c r="JAH158" s="489"/>
      <c r="JAI158" s="489"/>
      <c r="JAJ158" s="489"/>
      <c r="JAK158" s="489"/>
      <c r="JAL158" s="489"/>
      <c r="JAM158" s="489"/>
      <c r="JAN158" s="489"/>
      <c r="JAO158" s="489"/>
      <c r="JAP158" s="489"/>
      <c r="JAQ158" s="489"/>
      <c r="JAR158" s="489"/>
      <c r="JAS158" s="489"/>
      <c r="JAT158" s="489"/>
      <c r="JAU158" s="489"/>
      <c r="JAV158" s="489"/>
      <c r="JAW158" s="489"/>
      <c r="JAX158" s="489"/>
      <c r="JAY158" s="489"/>
      <c r="JAZ158" s="489"/>
      <c r="JBA158" s="489"/>
      <c r="JBB158" s="489"/>
      <c r="JBC158" s="489"/>
      <c r="JBD158" s="489"/>
      <c r="JBE158" s="489"/>
      <c r="JBF158" s="489"/>
      <c r="JBG158" s="489"/>
      <c r="JBH158" s="489"/>
      <c r="JBI158" s="489"/>
      <c r="JBJ158" s="489"/>
      <c r="JBK158" s="489"/>
      <c r="JBL158" s="489"/>
      <c r="JBM158" s="489"/>
      <c r="JBN158" s="489"/>
      <c r="JBO158" s="489"/>
      <c r="JBP158" s="489"/>
      <c r="JBQ158" s="489"/>
      <c r="JBR158" s="489"/>
      <c r="JBS158" s="489"/>
      <c r="JBT158" s="489"/>
      <c r="JBU158" s="489"/>
      <c r="JBV158" s="489"/>
      <c r="JBW158" s="489"/>
      <c r="JBX158" s="489"/>
      <c r="JBY158" s="489"/>
      <c r="JBZ158" s="489"/>
      <c r="JCA158" s="489"/>
      <c r="JCB158" s="489"/>
      <c r="JCC158" s="489"/>
      <c r="JCD158" s="489"/>
      <c r="JCE158" s="489"/>
      <c r="JCF158" s="489"/>
      <c r="JCG158" s="489"/>
      <c r="JCH158" s="489"/>
      <c r="JCI158" s="489"/>
      <c r="JCJ158" s="489"/>
      <c r="JCK158" s="489"/>
      <c r="JCL158" s="489"/>
      <c r="JCM158" s="489"/>
      <c r="JCN158" s="489"/>
      <c r="JCO158" s="489"/>
      <c r="JCP158" s="489"/>
      <c r="JCQ158" s="489"/>
      <c r="JCR158" s="489"/>
      <c r="JCS158" s="489"/>
      <c r="JCT158" s="489"/>
      <c r="JCU158" s="489"/>
      <c r="JCV158" s="489"/>
      <c r="JCW158" s="489"/>
      <c r="JCX158" s="489"/>
      <c r="JCY158" s="489"/>
      <c r="JCZ158" s="489"/>
      <c r="JDA158" s="489"/>
      <c r="JDB158" s="489"/>
      <c r="JDC158" s="489"/>
      <c r="JDD158" s="489"/>
      <c r="JDE158" s="489"/>
      <c r="JDF158" s="489"/>
      <c r="JDG158" s="489"/>
      <c r="JDH158" s="489"/>
      <c r="JDI158" s="489"/>
      <c r="JDJ158" s="489"/>
      <c r="JDK158" s="489"/>
      <c r="JDL158" s="489"/>
      <c r="JDM158" s="489"/>
      <c r="JDN158" s="489"/>
      <c r="JDO158" s="489"/>
      <c r="JDP158" s="489"/>
      <c r="JDQ158" s="489"/>
      <c r="JDR158" s="489"/>
      <c r="JDS158" s="489"/>
      <c r="JDT158" s="489"/>
      <c r="JDU158" s="489"/>
      <c r="JDV158" s="489"/>
      <c r="JDW158" s="489"/>
      <c r="JDX158" s="489"/>
      <c r="JDY158" s="489"/>
      <c r="JDZ158" s="489"/>
      <c r="JEA158" s="489"/>
      <c r="JEB158" s="489"/>
      <c r="JEC158" s="489"/>
      <c r="JED158" s="489"/>
      <c r="JEE158" s="489"/>
      <c r="JEF158" s="489"/>
      <c r="JEG158" s="489"/>
      <c r="JEH158" s="489"/>
      <c r="JEI158" s="489"/>
      <c r="JEJ158" s="489"/>
      <c r="JEK158" s="489"/>
      <c r="JEL158" s="489"/>
      <c r="JEM158" s="489"/>
      <c r="JEN158" s="489"/>
      <c r="JEO158" s="489"/>
      <c r="JEP158" s="489"/>
      <c r="JEQ158" s="489"/>
      <c r="JER158" s="489"/>
      <c r="JES158" s="489"/>
      <c r="JET158" s="489"/>
      <c r="JEU158" s="489"/>
      <c r="JEV158" s="489"/>
      <c r="JEW158" s="489"/>
      <c r="JEX158" s="489"/>
      <c r="JEY158" s="489"/>
      <c r="JEZ158" s="489"/>
      <c r="JFA158" s="489"/>
      <c r="JFB158" s="489"/>
      <c r="JFC158" s="489"/>
      <c r="JFD158" s="489"/>
      <c r="JFE158" s="489"/>
      <c r="JFF158" s="489"/>
      <c r="JFG158" s="489"/>
      <c r="JFH158" s="489"/>
      <c r="JFI158" s="489"/>
      <c r="JFJ158" s="489"/>
      <c r="JFK158" s="489"/>
      <c r="JFL158" s="489"/>
      <c r="JFM158" s="489"/>
      <c r="JFN158" s="489"/>
      <c r="JFO158" s="489"/>
      <c r="JFP158" s="489"/>
      <c r="JFQ158" s="489"/>
      <c r="JFR158" s="489"/>
      <c r="JFS158" s="489"/>
      <c r="JFT158" s="489"/>
      <c r="JFU158" s="489"/>
      <c r="JFV158" s="489"/>
      <c r="JFW158" s="489"/>
      <c r="JFX158" s="489"/>
      <c r="JFY158" s="489"/>
      <c r="JFZ158" s="489"/>
      <c r="JGA158" s="489"/>
      <c r="JGB158" s="489"/>
      <c r="JGC158" s="489"/>
      <c r="JGD158" s="489"/>
      <c r="JGE158" s="489"/>
      <c r="JGF158" s="489"/>
      <c r="JGG158" s="489"/>
      <c r="JGH158" s="489"/>
      <c r="JGI158" s="489"/>
      <c r="JGJ158" s="489"/>
      <c r="JGK158" s="489"/>
      <c r="JGL158" s="489"/>
      <c r="JGM158" s="489"/>
      <c r="JGN158" s="489"/>
      <c r="JGO158" s="489"/>
      <c r="JGP158" s="489"/>
      <c r="JGQ158" s="489"/>
      <c r="JGR158" s="489"/>
      <c r="JGS158" s="489"/>
      <c r="JGT158" s="489"/>
      <c r="JGU158" s="489"/>
      <c r="JGV158" s="489"/>
      <c r="JGW158" s="489"/>
      <c r="JGX158" s="489"/>
      <c r="JGY158" s="489"/>
      <c r="JGZ158" s="489"/>
      <c r="JHA158" s="489"/>
      <c r="JHB158" s="489"/>
      <c r="JHC158" s="489"/>
      <c r="JHD158" s="489"/>
      <c r="JHE158" s="489"/>
      <c r="JHF158" s="489"/>
      <c r="JHG158" s="489"/>
      <c r="JHH158" s="489"/>
      <c r="JHI158" s="489"/>
      <c r="JHJ158" s="489"/>
      <c r="JHK158" s="489"/>
      <c r="JHL158" s="489"/>
      <c r="JHM158" s="489"/>
      <c r="JHN158" s="489"/>
      <c r="JHO158" s="489"/>
      <c r="JHP158" s="489"/>
      <c r="JHQ158" s="489"/>
      <c r="JHR158" s="489"/>
      <c r="JHS158" s="489"/>
      <c r="JHT158" s="489"/>
      <c r="JHU158" s="489"/>
      <c r="JHV158" s="489"/>
      <c r="JHW158" s="489"/>
      <c r="JHX158" s="489"/>
      <c r="JHY158" s="489"/>
      <c r="JHZ158" s="489"/>
      <c r="JIA158" s="489"/>
      <c r="JIB158" s="489"/>
      <c r="JIC158" s="489"/>
      <c r="JID158" s="489"/>
      <c r="JIE158" s="489"/>
      <c r="JIF158" s="489"/>
      <c r="JIG158" s="489"/>
      <c r="JIH158" s="489"/>
      <c r="JII158" s="489"/>
      <c r="JIJ158" s="489"/>
      <c r="JIK158" s="489"/>
      <c r="JIL158" s="489"/>
      <c r="JIM158" s="489"/>
      <c r="JIN158" s="489"/>
      <c r="JIO158" s="489"/>
      <c r="JIP158" s="489"/>
      <c r="JIQ158" s="489"/>
      <c r="JIR158" s="489"/>
      <c r="JIS158" s="489"/>
      <c r="JIT158" s="489"/>
      <c r="JIU158" s="489"/>
      <c r="JIV158" s="489"/>
      <c r="JIW158" s="489"/>
      <c r="JIX158" s="489"/>
      <c r="JIY158" s="489"/>
      <c r="JIZ158" s="489"/>
      <c r="JJA158" s="489"/>
      <c r="JJB158" s="489"/>
      <c r="JJC158" s="489"/>
      <c r="JJD158" s="489"/>
      <c r="JJE158" s="489"/>
      <c r="JJF158" s="489"/>
      <c r="JJG158" s="489"/>
      <c r="JJH158" s="489"/>
      <c r="JJI158" s="489"/>
      <c r="JJJ158" s="489"/>
      <c r="JJK158" s="489"/>
      <c r="JJL158" s="489"/>
      <c r="JJM158" s="489"/>
      <c r="JJN158" s="489"/>
      <c r="JJO158" s="489"/>
      <c r="JJP158" s="489"/>
      <c r="JJQ158" s="489"/>
      <c r="JJR158" s="489"/>
      <c r="JJS158" s="489"/>
      <c r="JJT158" s="489"/>
      <c r="JJU158" s="489"/>
      <c r="JJV158" s="489"/>
      <c r="JJW158" s="489"/>
      <c r="JJX158" s="489"/>
      <c r="JJY158" s="489"/>
      <c r="JJZ158" s="489"/>
      <c r="JKA158" s="489"/>
      <c r="JKB158" s="489"/>
      <c r="JKC158" s="489"/>
      <c r="JKD158" s="489"/>
      <c r="JKE158" s="489"/>
      <c r="JKF158" s="489"/>
      <c r="JKG158" s="489"/>
      <c r="JKH158" s="489"/>
      <c r="JKI158" s="489"/>
      <c r="JKJ158" s="489"/>
      <c r="JKK158" s="489"/>
      <c r="JKL158" s="489"/>
      <c r="JKM158" s="489"/>
      <c r="JKN158" s="489"/>
      <c r="JKO158" s="489"/>
      <c r="JKP158" s="489"/>
      <c r="JKQ158" s="489"/>
      <c r="JKR158" s="489"/>
      <c r="JKS158" s="489"/>
      <c r="JKT158" s="489"/>
      <c r="JKU158" s="489"/>
      <c r="JKV158" s="489"/>
      <c r="JKW158" s="489"/>
      <c r="JKX158" s="489"/>
      <c r="JKY158" s="489"/>
      <c r="JKZ158" s="489"/>
      <c r="JLA158" s="489"/>
      <c r="JLB158" s="489"/>
      <c r="JLC158" s="489"/>
      <c r="JLD158" s="489"/>
      <c r="JLE158" s="489"/>
      <c r="JLF158" s="489"/>
      <c r="JLG158" s="489"/>
      <c r="JLH158" s="489"/>
      <c r="JLI158" s="489"/>
      <c r="JLJ158" s="489"/>
      <c r="JLK158" s="489"/>
      <c r="JLL158" s="489"/>
      <c r="JLM158" s="489"/>
      <c r="JLN158" s="489"/>
      <c r="JLO158" s="489"/>
      <c r="JLP158" s="489"/>
      <c r="JLQ158" s="489"/>
      <c r="JLR158" s="489"/>
      <c r="JLS158" s="489"/>
      <c r="JLT158" s="489"/>
      <c r="JLU158" s="489"/>
      <c r="JLV158" s="489"/>
      <c r="JLW158" s="489"/>
      <c r="JLX158" s="489"/>
      <c r="JLY158" s="489"/>
      <c r="JLZ158" s="489"/>
      <c r="JMA158" s="489"/>
      <c r="JMB158" s="489"/>
      <c r="JMC158" s="489"/>
      <c r="JMD158" s="489"/>
      <c r="JME158" s="489"/>
      <c r="JMF158" s="489"/>
      <c r="JMG158" s="489"/>
      <c r="JMH158" s="489"/>
      <c r="JMI158" s="489"/>
      <c r="JMJ158" s="489"/>
      <c r="JMK158" s="489"/>
      <c r="JML158" s="489"/>
      <c r="JMM158" s="489"/>
      <c r="JMN158" s="489"/>
      <c r="JMO158" s="489"/>
      <c r="JMP158" s="489"/>
      <c r="JMQ158" s="489"/>
      <c r="JMR158" s="489"/>
      <c r="JMS158" s="489"/>
      <c r="JMT158" s="489"/>
      <c r="JMU158" s="489"/>
      <c r="JMV158" s="489"/>
      <c r="JMW158" s="489"/>
      <c r="JMX158" s="489"/>
      <c r="JMY158" s="489"/>
      <c r="JMZ158" s="489"/>
      <c r="JNA158" s="489"/>
      <c r="JNB158" s="489"/>
      <c r="JNC158" s="489"/>
      <c r="JND158" s="489"/>
      <c r="JNE158" s="489"/>
      <c r="JNF158" s="489"/>
      <c r="JNG158" s="489"/>
      <c r="JNH158" s="489"/>
      <c r="JNI158" s="489"/>
      <c r="JNJ158" s="489"/>
      <c r="JNK158" s="489"/>
      <c r="JNL158" s="489"/>
      <c r="JNM158" s="489"/>
      <c r="JNN158" s="489"/>
      <c r="JNO158" s="489"/>
      <c r="JNP158" s="489"/>
      <c r="JNQ158" s="489"/>
      <c r="JNR158" s="489"/>
      <c r="JNS158" s="489"/>
      <c r="JNT158" s="489"/>
      <c r="JNU158" s="489"/>
      <c r="JNV158" s="489"/>
      <c r="JNW158" s="489"/>
      <c r="JNX158" s="489"/>
      <c r="JNY158" s="489"/>
      <c r="JNZ158" s="489"/>
      <c r="JOA158" s="489"/>
      <c r="JOB158" s="489"/>
      <c r="JOC158" s="489"/>
      <c r="JOD158" s="489"/>
      <c r="JOE158" s="489"/>
      <c r="JOF158" s="489"/>
      <c r="JOG158" s="489"/>
      <c r="JOH158" s="489"/>
      <c r="JOI158" s="489"/>
      <c r="JOJ158" s="489"/>
      <c r="JOK158" s="489"/>
      <c r="JOL158" s="489"/>
      <c r="JOM158" s="489"/>
      <c r="JON158" s="489"/>
      <c r="JOO158" s="489"/>
      <c r="JOP158" s="489"/>
      <c r="JOQ158" s="489"/>
      <c r="JOR158" s="489"/>
      <c r="JOS158" s="489"/>
      <c r="JOT158" s="489"/>
      <c r="JOU158" s="489"/>
      <c r="JOV158" s="489"/>
      <c r="JOW158" s="489"/>
      <c r="JOX158" s="489"/>
      <c r="JOY158" s="489"/>
      <c r="JOZ158" s="489"/>
      <c r="JPA158" s="489"/>
      <c r="JPB158" s="489"/>
      <c r="JPC158" s="489"/>
      <c r="JPD158" s="489"/>
      <c r="JPE158" s="489"/>
      <c r="JPF158" s="489"/>
      <c r="JPG158" s="489"/>
      <c r="JPH158" s="489"/>
      <c r="JPI158" s="489"/>
      <c r="JPJ158" s="489"/>
      <c r="JPK158" s="489"/>
      <c r="JPL158" s="489"/>
      <c r="JPM158" s="489"/>
      <c r="JPN158" s="489"/>
      <c r="JPO158" s="489"/>
      <c r="JPP158" s="489"/>
      <c r="JPQ158" s="489"/>
      <c r="JPR158" s="489"/>
      <c r="JPS158" s="489"/>
      <c r="JPT158" s="489"/>
      <c r="JPU158" s="489"/>
      <c r="JPV158" s="489"/>
      <c r="JPW158" s="489"/>
      <c r="JPX158" s="489"/>
      <c r="JPY158" s="489"/>
      <c r="JPZ158" s="489"/>
      <c r="JQA158" s="489"/>
      <c r="JQB158" s="489"/>
      <c r="JQC158" s="489"/>
      <c r="JQD158" s="489"/>
      <c r="JQE158" s="489"/>
      <c r="JQF158" s="489"/>
      <c r="JQG158" s="489"/>
      <c r="JQH158" s="489"/>
      <c r="JQI158" s="489"/>
      <c r="JQJ158" s="489"/>
      <c r="JQK158" s="489"/>
      <c r="JQL158" s="489"/>
      <c r="JQM158" s="489"/>
      <c r="JQN158" s="489"/>
      <c r="JQO158" s="489"/>
      <c r="JQP158" s="489"/>
      <c r="JQQ158" s="489"/>
      <c r="JQR158" s="489"/>
      <c r="JQS158" s="489"/>
      <c r="JQT158" s="489"/>
      <c r="JQU158" s="489"/>
      <c r="JQV158" s="489"/>
      <c r="JQW158" s="489"/>
      <c r="JQX158" s="489"/>
      <c r="JQY158" s="489"/>
      <c r="JQZ158" s="489"/>
      <c r="JRA158" s="489"/>
      <c r="JRB158" s="489"/>
      <c r="JRC158" s="489"/>
      <c r="JRD158" s="489"/>
      <c r="JRE158" s="489"/>
      <c r="JRF158" s="489"/>
      <c r="JRG158" s="489"/>
      <c r="JRH158" s="489"/>
      <c r="JRI158" s="489"/>
      <c r="JRJ158" s="489"/>
      <c r="JRK158" s="489"/>
      <c r="JRL158" s="489"/>
      <c r="JRM158" s="489"/>
      <c r="JRN158" s="489"/>
      <c r="JRO158" s="489"/>
      <c r="JRP158" s="489"/>
      <c r="JRQ158" s="489"/>
      <c r="JRR158" s="489"/>
      <c r="JRS158" s="489"/>
      <c r="JRT158" s="489"/>
      <c r="JRU158" s="489"/>
      <c r="JRV158" s="489"/>
      <c r="JRW158" s="489"/>
      <c r="JRX158" s="489"/>
      <c r="JRY158" s="489"/>
      <c r="JRZ158" s="489"/>
      <c r="JSA158" s="489"/>
      <c r="JSB158" s="489"/>
      <c r="JSC158" s="489"/>
      <c r="JSD158" s="489"/>
      <c r="JSE158" s="489"/>
      <c r="JSF158" s="489"/>
      <c r="JSG158" s="489"/>
      <c r="JSH158" s="489"/>
      <c r="JSI158" s="489"/>
      <c r="JSJ158" s="489"/>
      <c r="JSK158" s="489"/>
      <c r="JSL158" s="489"/>
      <c r="JSM158" s="489"/>
      <c r="JSN158" s="489"/>
      <c r="JSO158" s="489"/>
      <c r="JSP158" s="489"/>
      <c r="JSQ158" s="489"/>
      <c r="JSR158" s="489"/>
      <c r="JSS158" s="489"/>
      <c r="JST158" s="489"/>
      <c r="JSU158" s="489"/>
      <c r="JSV158" s="489"/>
      <c r="JSW158" s="489"/>
      <c r="JSX158" s="489"/>
      <c r="JSY158" s="489"/>
      <c r="JSZ158" s="489"/>
      <c r="JTA158" s="489"/>
      <c r="JTB158" s="489"/>
      <c r="JTC158" s="489"/>
      <c r="JTD158" s="489"/>
      <c r="JTE158" s="489"/>
      <c r="JTF158" s="489"/>
      <c r="JTG158" s="489"/>
      <c r="JTH158" s="489"/>
      <c r="JTI158" s="489"/>
      <c r="JTJ158" s="489"/>
      <c r="JTK158" s="489"/>
      <c r="JTL158" s="489"/>
      <c r="JTM158" s="489"/>
      <c r="JTN158" s="489"/>
      <c r="JTO158" s="489"/>
      <c r="JTP158" s="489"/>
      <c r="JTQ158" s="489"/>
      <c r="JTR158" s="489"/>
      <c r="JTS158" s="489"/>
      <c r="JTT158" s="489"/>
      <c r="JTU158" s="489"/>
      <c r="JTV158" s="489"/>
      <c r="JTW158" s="489"/>
      <c r="JTX158" s="489"/>
      <c r="JTY158" s="489"/>
      <c r="JTZ158" s="489"/>
      <c r="JUA158" s="489"/>
      <c r="JUB158" s="489"/>
      <c r="JUC158" s="489"/>
      <c r="JUD158" s="489"/>
      <c r="JUE158" s="489"/>
      <c r="JUF158" s="489"/>
      <c r="JUG158" s="489"/>
      <c r="JUH158" s="489"/>
      <c r="JUI158" s="489"/>
      <c r="JUJ158" s="489"/>
      <c r="JUK158" s="489"/>
      <c r="JUL158" s="489"/>
      <c r="JUM158" s="489"/>
      <c r="JUN158" s="489"/>
      <c r="JUO158" s="489"/>
      <c r="JUP158" s="489"/>
      <c r="JUQ158" s="489"/>
      <c r="JUR158" s="489"/>
      <c r="JUS158" s="489"/>
      <c r="JUT158" s="489"/>
      <c r="JUU158" s="489"/>
      <c r="JUV158" s="489"/>
      <c r="JUW158" s="489"/>
      <c r="JUX158" s="489"/>
      <c r="JUY158" s="489"/>
      <c r="JUZ158" s="489"/>
      <c r="JVA158" s="489"/>
      <c r="JVB158" s="489"/>
      <c r="JVC158" s="489"/>
      <c r="JVD158" s="489"/>
      <c r="JVE158" s="489"/>
      <c r="JVF158" s="489"/>
      <c r="JVG158" s="489"/>
      <c r="JVH158" s="489"/>
      <c r="JVI158" s="489"/>
      <c r="JVJ158" s="489"/>
      <c r="JVK158" s="489"/>
      <c r="JVL158" s="489"/>
      <c r="JVM158" s="489"/>
      <c r="JVN158" s="489"/>
      <c r="JVO158" s="489"/>
      <c r="JVP158" s="489"/>
      <c r="JVQ158" s="489"/>
      <c r="JVR158" s="489"/>
      <c r="JVS158" s="489"/>
      <c r="JVT158" s="489"/>
      <c r="JVU158" s="489"/>
      <c r="JVV158" s="489"/>
      <c r="JVW158" s="489"/>
      <c r="JVX158" s="489"/>
      <c r="JVY158" s="489"/>
      <c r="JVZ158" s="489"/>
      <c r="JWA158" s="489"/>
      <c r="JWB158" s="489"/>
      <c r="JWC158" s="489"/>
      <c r="JWD158" s="489"/>
      <c r="JWE158" s="489"/>
      <c r="JWF158" s="489"/>
      <c r="JWG158" s="489"/>
      <c r="JWH158" s="489"/>
      <c r="JWI158" s="489"/>
      <c r="JWJ158" s="489"/>
      <c r="JWK158" s="489"/>
      <c r="JWL158" s="489"/>
      <c r="JWM158" s="489"/>
      <c r="JWN158" s="489"/>
      <c r="JWO158" s="489"/>
      <c r="JWP158" s="489"/>
      <c r="JWQ158" s="489"/>
      <c r="JWR158" s="489"/>
      <c r="JWS158" s="489"/>
      <c r="JWT158" s="489"/>
      <c r="JWU158" s="489"/>
      <c r="JWV158" s="489"/>
      <c r="JWW158" s="489"/>
      <c r="JWX158" s="489"/>
      <c r="JWY158" s="489"/>
      <c r="JWZ158" s="489"/>
      <c r="JXA158" s="489"/>
      <c r="JXB158" s="489"/>
      <c r="JXC158" s="489"/>
      <c r="JXD158" s="489"/>
      <c r="JXE158" s="489"/>
      <c r="JXF158" s="489"/>
      <c r="JXG158" s="489"/>
      <c r="JXH158" s="489"/>
      <c r="JXI158" s="489"/>
      <c r="JXJ158" s="489"/>
      <c r="JXK158" s="489"/>
      <c r="JXL158" s="489"/>
      <c r="JXM158" s="489"/>
      <c r="JXN158" s="489"/>
      <c r="JXO158" s="489"/>
      <c r="JXP158" s="489"/>
      <c r="JXQ158" s="489"/>
      <c r="JXR158" s="489"/>
      <c r="JXS158" s="489"/>
      <c r="JXT158" s="489"/>
      <c r="JXU158" s="489"/>
      <c r="JXV158" s="489"/>
      <c r="JXW158" s="489"/>
      <c r="JXX158" s="489"/>
      <c r="JXY158" s="489"/>
      <c r="JXZ158" s="489"/>
      <c r="JYA158" s="489"/>
      <c r="JYB158" s="489"/>
      <c r="JYC158" s="489"/>
      <c r="JYD158" s="489"/>
      <c r="JYE158" s="489"/>
      <c r="JYF158" s="489"/>
      <c r="JYG158" s="489"/>
      <c r="JYH158" s="489"/>
      <c r="JYI158" s="489"/>
      <c r="JYJ158" s="489"/>
      <c r="JYK158" s="489"/>
      <c r="JYL158" s="489"/>
      <c r="JYM158" s="489"/>
      <c r="JYN158" s="489"/>
      <c r="JYO158" s="489"/>
      <c r="JYP158" s="489"/>
      <c r="JYQ158" s="489"/>
      <c r="JYR158" s="489"/>
      <c r="JYS158" s="489"/>
      <c r="JYT158" s="489"/>
      <c r="JYU158" s="489"/>
      <c r="JYV158" s="489"/>
      <c r="JYW158" s="489"/>
      <c r="JYX158" s="489"/>
      <c r="JYY158" s="489"/>
      <c r="JYZ158" s="489"/>
      <c r="JZA158" s="489"/>
      <c r="JZB158" s="489"/>
      <c r="JZC158" s="489"/>
      <c r="JZD158" s="489"/>
      <c r="JZE158" s="489"/>
      <c r="JZF158" s="489"/>
      <c r="JZG158" s="489"/>
      <c r="JZH158" s="489"/>
      <c r="JZI158" s="489"/>
      <c r="JZJ158" s="489"/>
      <c r="JZK158" s="489"/>
      <c r="JZL158" s="489"/>
      <c r="JZM158" s="489"/>
      <c r="JZN158" s="489"/>
      <c r="JZO158" s="489"/>
      <c r="JZP158" s="489"/>
      <c r="JZQ158" s="489"/>
      <c r="JZR158" s="489"/>
      <c r="JZS158" s="489"/>
      <c r="JZT158" s="489"/>
      <c r="JZU158" s="489"/>
      <c r="JZV158" s="489"/>
      <c r="JZW158" s="489"/>
      <c r="JZX158" s="489"/>
      <c r="JZY158" s="489"/>
      <c r="JZZ158" s="489"/>
      <c r="KAA158" s="489"/>
      <c r="KAB158" s="489"/>
      <c r="KAC158" s="489"/>
      <c r="KAD158" s="489"/>
      <c r="KAE158" s="489"/>
      <c r="KAF158" s="489"/>
      <c r="KAG158" s="489"/>
      <c r="KAH158" s="489"/>
      <c r="KAI158" s="489"/>
      <c r="KAJ158" s="489"/>
      <c r="KAK158" s="489"/>
      <c r="KAL158" s="489"/>
      <c r="KAM158" s="489"/>
      <c r="KAN158" s="489"/>
      <c r="KAO158" s="489"/>
      <c r="KAP158" s="489"/>
      <c r="KAQ158" s="489"/>
      <c r="KAR158" s="489"/>
      <c r="KAS158" s="489"/>
      <c r="KAT158" s="489"/>
      <c r="KAU158" s="489"/>
      <c r="KAV158" s="489"/>
      <c r="KAW158" s="489"/>
      <c r="KAX158" s="489"/>
      <c r="KAY158" s="489"/>
      <c r="KAZ158" s="489"/>
      <c r="KBA158" s="489"/>
      <c r="KBB158" s="489"/>
      <c r="KBC158" s="489"/>
      <c r="KBD158" s="489"/>
      <c r="KBE158" s="489"/>
      <c r="KBF158" s="489"/>
      <c r="KBG158" s="489"/>
      <c r="KBH158" s="489"/>
      <c r="KBI158" s="489"/>
      <c r="KBJ158" s="489"/>
      <c r="KBK158" s="489"/>
      <c r="KBL158" s="489"/>
      <c r="KBM158" s="489"/>
      <c r="KBN158" s="489"/>
      <c r="KBO158" s="489"/>
      <c r="KBP158" s="489"/>
      <c r="KBQ158" s="489"/>
      <c r="KBR158" s="489"/>
      <c r="KBS158" s="489"/>
      <c r="KBT158" s="489"/>
      <c r="KBU158" s="489"/>
      <c r="KBV158" s="489"/>
      <c r="KBW158" s="489"/>
      <c r="KBX158" s="489"/>
      <c r="KBY158" s="489"/>
      <c r="KBZ158" s="489"/>
      <c r="KCA158" s="489"/>
      <c r="KCB158" s="489"/>
      <c r="KCC158" s="489"/>
      <c r="KCD158" s="489"/>
      <c r="KCE158" s="489"/>
      <c r="KCF158" s="489"/>
      <c r="KCG158" s="489"/>
      <c r="KCH158" s="489"/>
      <c r="KCI158" s="489"/>
      <c r="KCJ158" s="489"/>
      <c r="KCK158" s="489"/>
      <c r="KCL158" s="489"/>
      <c r="KCM158" s="489"/>
      <c r="KCN158" s="489"/>
      <c r="KCO158" s="489"/>
      <c r="KCP158" s="489"/>
      <c r="KCQ158" s="489"/>
      <c r="KCR158" s="489"/>
      <c r="KCS158" s="489"/>
      <c r="KCT158" s="489"/>
      <c r="KCU158" s="489"/>
      <c r="KCV158" s="489"/>
      <c r="KCW158" s="489"/>
      <c r="KCX158" s="489"/>
      <c r="KCY158" s="489"/>
      <c r="KCZ158" s="489"/>
      <c r="KDA158" s="489"/>
      <c r="KDB158" s="489"/>
      <c r="KDC158" s="489"/>
      <c r="KDD158" s="489"/>
      <c r="KDE158" s="489"/>
      <c r="KDF158" s="489"/>
      <c r="KDG158" s="489"/>
      <c r="KDH158" s="489"/>
      <c r="KDI158" s="489"/>
      <c r="KDJ158" s="489"/>
      <c r="KDK158" s="489"/>
      <c r="KDL158" s="489"/>
      <c r="KDM158" s="489"/>
      <c r="KDN158" s="489"/>
      <c r="KDO158" s="489"/>
      <c r="KDP158" s="489"/>
      <c r="KDQ158" s="489"/>
      <c r="KDR158" s="489"/>
      <c r="KDS158" s="489"/>
      <c r="KDT158" s="489"/>
      <c r="KDU158" s="489"/>
      <c r="KDV158" s="489"/>
      <c r="KDW158" s="489"/>
      <c r="KDX158" s="489"/>
      <c r="KDY158" s="489"/>
      <c r="KDZ158" s="489"/>
      <c r="KEA158" s="489"/>
      <c r="KEB158" s="489"/>
      <c r="KEC158" s="489"/>
      <c r="KED158" s="489"/>
      <c r="KEE158" s="489"/>
      <c r="KEF158" s="489"/>
      <c r="KEG158" s="489"/>
      <c r="KEH158" s="489"/>
      <c r="KEI158" s="489"/>
      <c r="KEJ158" s="489"/>
      <c r="KEK158" s="489"/>
      <c r="KEL158" s="489"/>
      <c r="KEM158" s="489"/>
      <c r="KEN158" s="489"/>
      <c r="KEO158" s="489"/>
      <c r="KEP158" s="489"/>
      <c r="KEQ158" s="489"/>
      <c r="KER158" s="489"/>
      <c r="KES158" s="489"/>
      <c r="KET158" s="489"/>
      <c r="KEU158" s="489"/>
      <c r="KEV158" s="489"/>
      <c r="KEW158" s="489"/>
      <c r="KEX158" s="489"/>
      <c r="KEY158" s="489"/>
      <c r="KEZ158" s="489"/>
      <c r="KFA158" s="489"/>
      <c r="KFB158" s="489"/>
      <c r="KFC158" s="489"/>
      <c r="KFD158" s="489"/>
      <c r="KFE158" s="489"/>
      <c r="KFF158" s="489"/>
      <c r="KFG158" s="489"/>
      <c r="KFH158" s="489"/>
      <c r="KFI158" s="489"/>
      <c r="KFJ158" s="489"/>
      <c r="KFK158" s="489"/>
      <c r="KFL158" s="489"/>
      <c r="KFM158" s="489"/>
      <c r="KFN158" s="489"/>
      <c r="KFO158" s="489"/>
      <c r="KFP158" s="489"/>
      <c r="KFQ158" s="489"/>
      <c r="KFR158" s="489"/>
      <c r="KFS158" s="489"/>
      <c r="KFT158" s="489"/>
      <c r="KFU158" s="489"/>
      <c r="KFV158" s="489"/>
      <c r="KFW158" s="489"/>
      <c r="KFX158" s="489"/>
      <c r="KFY158" s="489"/>
      <c r="KFZ158" s="489"/>
      <c r="KGA158" s="489"/>
      <c r="KGB158" s="489"/>
      <c r="KGC158" s="489"/>
      <c r="KGD158" s="489"/>
      <c r="KGE158" s="489"/>
      <c r="KGF158" s="489"/>
      <c r="KGG158" s="489"/>
      <c r="KGH158" s="489"/>
      <c r="KGI158" s="489"/>
      <c r="KGJ158" s="489"/>
      <c r="KGK158" s="489"/>
      <c r="KGL158" s="489"/>
      <c r="KGM158" s="489"/>
      <c r="KGN158" s="489"/>
      <c r="KGO158" s="489"/>
      <c r="KGP158" s="489"/>
      <c r="KGQ158" s="489"/>
      <c r="KGR158" s="489"/>
      <c r="KGS158" s="489"/>
      <c r="KGT158" s="489"/>
      <c r="KGU158" s="489"/>
      <c r="KGV158" s="489"/>
      <c r="KGW158" s="489"/>
      <c r="KGX158" s="489"/>
      <c r="KGY158" s="489"/>
      <c r="KGZ158" s="489"/>
      <c r="KHA158" s="489"/>
      <c r="KHB158" s="489"/>
      <c r="KHC158" s="489"/>
      <c r="KHD158" s="489"/>
      <c r="KHE158" s="489"/>
      <c r="KHF158" s="489"/>
      <c r="KHG158" s="489"/>
      <c r="KHH158" s="489"/>
      <c r="KHI158" s="489"/>
      <c r="KHJ158" s="489"/>
      <c r="KHK158" s="489"/>
      <c r="KHL158" s="489"/>
      <c r="KHM158" s="489"/>
      <c r="KHN158" s="489"/>
      <c r="KHO158" s="489"/>
      <c r="KHP158" s="489"/>
      <c r="KHQ158" s="489"/>
      <c r="KHR158" s="489"/>
      <c r="KHS158" s="489"/>
      <c r="KHT158" s="489"/>
      <c r="KHU158" s="489"/>
      <c r="KHV158" s="489"/>
      <c r="KHW158" s="489"/>
      <c r="KHX158" s="489"/>
      <c r="KHY158" s="489"/>
      <c r="KHZ158" s="489"/>
      <c r="KIA158" s="489"/>
      <c r="KIB158" s="489"/>
      <c r="KIC158" s="489"/>
      <c r="KID158" s="489"/>
      <c r="KIE158" s="489"/>
      <c r="KIF158" s="489"/>
      <c r="KIG158" s="489"/>
      <c r="KIH158" s="489"/>
      <c r="KII158" s="489"/>
      <c r="KIJ158" s="489"/>
      <c r="KIK158" s="489"/>
      <c r="KIL158" s="489"/>
      <c r="KIM158" s="489"/>
      <c r="KIN158" s="489"/>
      <c r="KIO158" s="489"/>
      <c r="KIP158" s="489"/>
      <c r="KIQ158" s="489"/>
      <c r="KIR158" s="489"/>
      <c r="KIS158" s="489"/>
      <c r="KIT158" s="489"/>
      <c r="KIU158" s="489"/>
      <c r="KIV158" s="489"/>
      <c r="KIW158" s="489"/>
      <c r="KIX158" s="489"/>
      <c r="KIY158" s="489"/>
      <c r="KIZ158" s="489"/>
      <c r="KJA158" s="489"/>
      <c r="KJB158" s="489"/>
      <c r="KJC158" s="489"/>
      <c r="KJD158" s="489"/>
      <c r="KJE158" s="489"/>
      <c r="KJF158" s="489"/>
      <c r="KJG158" s="489"/>
      <c r="KJH158" s="489"/>
      <c r="KJI158" s="489"/>
      <c r="KJJ158" s="489"/>
      <c r="KJK158" s="489"/>
      <c r="KJL158" s="489"/>
      <c r="KJM158" s="489"/>
      <c r="KJN158" s="489"/>
      <c r="KJO158" s="489"/>
      <c r="KJP158" s="489"/>
      <c r="KJQ158" s="489"/>
      <c r="KJR158" s="489"/>
      <c r="KJS158" s="489"/>
      <c r="KJT158" s="489"/>
      <c r="KJU158" s="489"/>
      <c r="KJV158" s="489"/>
      <c r="KJW158" s="489"/>
      <c r="KJX158" s="489"/>
      <c r="KJY158" s="489"/>
      <c r="KJZ158" s="489"/>
      <c r="KKA158" s="489"/>
      <c r="KKB158" s="489"/>
      <c r="KKC158" s="489"/>
      <c r="KKD158" s="489"/>
      <c r="KKE158" s="489"/>
      <c r="KKF158" s="489"/>
      <c r="KKG158" s="489"/>
      <c r="KKH158" s="489"/>
      <c r="KKI158" s="489"/>
      <c r="KKJ158" s="489"/>
      <c r="KKK158" s="489"/>
      <c r="KKL158" s="489"/>
      <c r="KKM158" s="489"/>
      <c r="KKN158" s="489"/>
      <c r="KKO158" s="489"/>
      <c r="KKP158" s="489"/>
      <c r="KKQ158" s="489"/>
      <c r="KKR158" s="489"/>
      <c r="KKS158" s="489"/>
      <c r="KKT158" s="489"/>
      <c r="KKU158" s="489"/>
      <c r="KKV158" s="489"/>
      <c r="KKW158" s="489"/>
      <c r="KKX158" s="489"/>
      <c r="KKY158" s="489"/>
      <c r="KKZ158" s="489"/>
      <c r="KLA158" s="489"/>
      <c r="KLB158" s="489"/>
      <c r="KLC158" s="489"/>
      <c r="KLD158" s="489"/>
      <c r="KLE158" s="489"/>
      <c r="KLF158" s="489"/>
      <c r="KLG158" s="489"/>
      <c r="KLH158" s="489"/>
      <c r="KLI158" s="489"/>
      <c r="KLJ158" s="489"/>
      <c r="KLK158" s="489"/>
      <c r="KLL158" s="489"/>
      <c r="KLM158" s="489"/>
      <c r="KLN158" s="489"/>
      <c r="KLO158" s="489"/>
      <c r="KLP158" s="489"/>
      <c r="KLQ158" s="489"/>
      <c r="KLR158" s="489"/>
      <c r="KLS158" s="489"/>
      <c r="KLT158" s="489"/>
      <c r="KLU158" s="489"/>
      <c r="KLV158" s="489"/>
      <c r="KLW158" s="489"/>
      <c r="KLX158" s="489"/>
      <c r="KLY158" s="489"/>
      <c r="KLZ158" s="489"/>
      <c r="KMA158" s="489"/>
      <c r="KMB158" s="489"/>
      <c r="KMC158" s="489"/>
      <c r="KMD158" s="489"/>
      <c r="KME158" s="489"/>
      <c r="KMF158" s="489"/>
      <c r="KMG158" s="489"/>
      <c r="KMH158" s="489"/>
      <c r="KMI158" s="489"/>
      <c r="KMJ158" s="489"/>
      <c r="KMK158" s="489"/>
      <c r="KML158" s="489"/>
      <c r="KMM158" s="489"/>
      <c r="KMN158" s="489"/>
      <c r="KMO158" s="489"/>
      <c r="KMP158" s="489"/>
      <c r="KMQ158" s="489"/>
      <c r="KMR158" s="489"/>
      <c r="KMS158" s="489"/>
      <c r="KMT158" s="489"/>
      <c r="KMU158" s="489"/>
      <c r="KMV158" s="489"/>
      <c r="KMW158" s="489"/>
      <c r="KMX158" s="489"/>
      <c r="KMY158" s="489"/>
      <c r="KMZ158" s="489"/>
      <c r="KNA158" s="489"/>
      <c r="KNB158" s="489"/>
      <c r="KNC158" s="489"/>
      <c r="KND158" s="489"/>
      <c r="KNE158" s="489"/>
      <c r="KNF158" s="489"/>
      <c r="KNG158" s="489"/>
      <c r="KNH158" s="489"/>
      <c r="KNI158" s="489"/>
      <c r="KNJ158" s="489"/>
      <c r="KNK158" s="489"/>
      <c r="KNL158" s="489"/>
      <c r="KNM158" s="489"/>
      <c r="KNN158" s="489"/>
      <c r="KNO158" s="489"/>
      <c r="KNP158" s="489"/>
      <c r="KNQ158" s="489"/>
      <c r="KNR158" s="489"/>
      <c r="KNS158" s="489"/>
      <c r="KNT158" s="489"/>
      <c r="KNU158" s="489"/>
      <c r="KNV158" s="489"/>
      <c r="KNW158" s="489"/>
      <c r="KNX158" s="489"/>
      <c r="KNY158" s="489"/>
      <c r="KNZ158" s="489"/>
      <c r="KOA158" s="489"/>
      <c r="KOB158" s="489"/>
      <c r="KOC158" s="489"/>
      <c r="KOD158" s="489"/>
      <c r="KOE158" s="489"/>
      <c r="KOF158" s="489"/>
      <c r="KOG158" s="489"/>
      <c r="KOH158" s="489"/>
      <c r="KOI158" s="489"/>
      <c r="KOJ158" s="489"/>
      <c r="KOK158" s="489"/>
      <c r="KOL158" s="489"/>
      <c r="KOM158" s="489"/>
      <c r="KON158" s="489"/>
      <c r="KOO158" s="489"/>
      <c r="KOP158" s="489"/>
      <c r="KOQ158" s="489"/>
      <c r="KOR158" s="489"/>
      <c r="KOS158" s="489"/>
      <c r="KOT158" s="489"/>
      <c r="KOU158" s="489"/>
      <c r="KOV158" s="489"/>
      <c r="KOW158" s="489"/>
      <c r="KOX158" s="489"/>
      <c r="KOY158" s="489"/>
      <c r="KOZ158" s="489"/>
      <c r="KPA158" s="489"/>
      <c r="KPB158" s="489"/>
      <c r="KPC158" s="489"/>
      <c r="KPD158" s="489"/>
      <c r="KPE158" s="489"/>
      <c r="KPF158" s="489"/>
      <c r="KPG158" s="489"/>
      <c r="KPH158" s="489"/>
      <c r="KPI158" s="489"/>
      <c r="KPJ158" s="489"/>
      <c r="KPK158" s="489"/>
      <c r="KPL158" s="489"/>
      <c r="KPM158" s="489"/>
      <c r="KPN158" s="489"/>
      <c r="KPO158" s="489"/>
      <c r="KPP158" s="489"/>
      <c r="KPQ158" s="489"/>
      <c r="KPR158" s="489"/>
      <c r="KPS158" s="489"/>
      <c r="KPT158" s="489"/>
      <c r="KPU158" s="489"/>
      <c r="KPV158" s="489"/>
      <c r="KPW158" s="489"/>
      <c r="KPX158" s="489"/>
      <c r="KPY158" s="489"/>
      <c r="KPZ158" s="489"/>
      <c r="KQA158" s="489"/>
      <c r="KQB158" s="489"/>
      <c r="KQC158" s="489"/>
      <c r="KQD158" s="489"/>
      <c r="KQE158" s="489"/>
      <c r="KQF158" s="489"/>
      <c r="KQG158" s="489"/>
      <c r="KQH158" s="489"/>
      <c r="KQI158" s="489"/>
      <c r="KQJ158" s="489"/>
      <c r="KQK158" s="489"/>
      <c r="KQL158" s="489"/>
      <c r="KQM158" s="489"/>
      <c r="KQN158" s="489"/>
      <c r="KQO158" s="489"/>
      <c r="KQP158" s="489"/>
      <c r="KQQ158" s="489"/>
      <c r="KQR158" s="489"/>
      <c r="KQS158" s="489"/>
      <c r="KQT158" s="489"/>
      <c r="KQU158" s="489"/>
      <c r="KQV158" s="489"/>
      <c r="KQW158" s="489"/>
      <c r="KQX158" s="489"/>
      <c r="KQY158" s="489"/>
      <c r="KQZ158" s="489"/>
      <c r="KRA158" s="489"/>
      <c r="KRB158" s="489"/>
      <c r="KRC158" s="489"/>
      <c r="KRD158" s="489"/>
      <c r="KRE158" s="489"/>
      <c r="KRF158" s="489"/>
      <c r="KRG158" s="489"/>
      <c r="KRH158" s="489"/>
      <c r="KRI158" s="489"/>
      <c r="KRJ158" s="489"/>
      <c r="KRK158" s="489"/>
      <c r="KRL158" s="489"/>
      <c r="KRM158" s="489"/>
      <c r="KRN158" s="489"/>
      <c r="KRO158" s="489"/>
      <c r="KRP158" s="489"/>
      <c r="KRQ158" s="489"/>
      <c r="KRR158" s="489"/>
      <c r="KRS158" s="489"/>
      <c r="KRT158" s="489"/>
      <c r="KRU158" s="489"/>
      <c r="KRV158" s="489"/>
      <c r="KRW158" s="489"/>
      <c r="KRX158" s="489"/>
      <c r="KRY158" s="489"/>
      <c r="KRZ158" s="489"/>
      <c r="KSA158" s="489"/>
      <c r="KSB158" s="489"/>
      <c r="KSC158" s="489"/>
      <c r="KSD158" s="489"/>
      <c r="KSE158" s="489"/>
      <c r="KSF158" s="489"/>
      <c r="KSG158" s="489"/>
      <c r="KSH158" s="489"/>
      <c r="KSI158" s="489"/>
      <c r="KSJ158" s="489"/>
      <c r="KSK158" s="489"/>
      <c r="KSL158" s="489"/>
      <c r="KSM158" s="489"/>
      <c r="KSN158" s="489"/>
      <c r="KSO158" s="489"/>
      <c r="KSP158" s="489"/>
      <c r="KSQ158" s="489"/>
      <c r="KSR158" s="489"/>
      <c r="KSS158" s="489"/>
      <c r="KST158" s="489"/>
      <c r="KSU158" s="489"/>
      <c r="KSV158" s="489"/>
      <c r="KSW158" s="489"/>
      <c r="KSX158" s="489"/>
      <c r="KSY158" s="489"/>
      <c r="KSZ158" s="489"/>
      <c r="KTA158" s="489"/>
      <c r="KTB158" s="489"/>
      <c r="KTC158" s="489"/>
      <c r="KTD158" s="489"/>
      <c r="KTE158" s="489"/>
      <c r="KTF158" s="489"/>
      <c r="KTG158" s="489"/>
      <c r="KTH158" s="489"/>
      <c r="KTI158" s="489"/>
      <c r="KTJ158" s="489"/>
      <c r="KTK158" s="489"/>
      <c r="KTL158" s="489"/>
      <c r="KTM158" s="489"/>
      <c r="KTN158" s="489"/>
      <c r="KTO158" s="489"/>
      <c r="KTP158" s="489"/>
      <c r="KTQ158" s="489"/>
      <c r="KTR158" s="489"/>
      <c r="KTS158" s="489"/>
      <c r="KTT158" s="489"/>
      <c r="KTU158" s="489"/>
      <c r="KTV158" s="489"/>
      <c r="KTW158" s="489"/>
      <c r="KTX158" s="489"/>
      <c r="KTY158" s="489"/>
      <c r="KTZ158" s="489"/>
      <c r="KUA158" s="489"/>
      <c r="KUB158" s="489"/>
      <c r="KUC158" s="489"/>
      <c r="KUD158" s="489"/>
      <c r="KUE158" s="489"/>
      <c r="KUF158" s="489"/>
      <c r="KUG158" s="489"/>
      <c r="KUH158" s="489"/>
      <c r="KUI158" s="489"/>
      <c r="KUJ158" s="489"/>
      <c r="KUK158" s="489"/>
      <c r="KUL158" s="489"/>
      <c r="KUM158" s="489"/>
      <c r="KUN158" s="489"/>
      <c r="KUO158" s="489"/>
      <c r="KUP158" s="489"/>
      <c r="KUQ158" s="489"/>
      <c r="KUR158" s="489"/>
      <c r="KUS158" s="489"/>
      <c r="KUT158" s="489"/>
      <c r="KUU158" s="489"/>
      <c r="KUV158" s="489"/>
      <c r="KUW158" s="489"/>
      <c r="KUX158" s="489"/>
      <c r="KUY158" s="489"/>
      <c r="KUZ158" s="489"/>
      <c r="KVA158" s="489"/>
      <c r="KVB158" s="489"/>
      <c r="KVC158" s="489"/>
      <c r="KVD158" s="489"/>
      <c r="KVE158" s="489"/>
      <c r="KVF158" s="489"/>
      <c r="KVG158" s="489"/>
      <c r="KVH158" s="489"/>
      <c r="KVI158" s="489"/>
      <c r="KVJ158" s="489"/>
      <c r="KVK158" s="489"/>
      <c r="KVL158" s="489"/>
      <c r="KVM158" s="489"/>
      <c r="KVN158" s="489"/>
      <c r="KVO158" s="489"/>
      <c r="KVP158" s="489"/>
      <c r="KVQ158" s="489"/>
      <c r="KVR158" s="489"/>
      <c r="KVS158" s="489"/>
      <c r="KVT158" s="489"/>
      <c r="KVU158" s="489"/>
      <c r="KVV158" s="489"/>
      <c r="KVW158" s="489"/>
      <c r="KVX158" s="489"/>
      <c r="KVY158" s="489"/>
      <c r="KVZ158" s="489"/>
      <c r="KWA158" s="489"/>
      <c r="KWB158" s="489"/>
      <c r="KWC158" s="489"/>
      <c r="KWD158" s="489"/>
      <c r="KWE158" s="489"/>
      <c r="KWF158" s="489"/>
      <c r="KWG158" s="489"/>
      <c r="KWH158" s="489"/>
      <c r="KWI158" s="489"/>
      <c r="KWJ158" s="489"/>
      <c r="KWK158" s="489"/>
      <c r="KWL158" s="489"/>
      <c r="KWM158" s="489"/>
      <c r="KWN158" s="489"/>
      <c r="KWO158" s="489"/>
      <c r="KWP158" s="489"/>
      <c r="KWQ158" s="489"/>
      <c r="KWR158" s="489"/>
      <c r="KWS158" s="489"/>
      <c r="KWT158" s="489"/>
      <c r="KWU158" s="489"/>
      <c r="KWV158" s="489"/>
      <c r="KWW158" s="489"/>
      <c r="KWX158" s="489"/>
      <c r="KWY158" s="489"/>
      <c r="KWZ158" s="489"/>
      <c r="KXA158" s="489"/>
      <c r="KXB158" s="489"/>
      <c r="KXC158" s="489"/>
      <c r="KXD158" s="489"/>
      <c r="KXE158" s="489"/>
      <c r="KXF158" s="489"/>
      <c r="KXG158" s="489"/>
      <c r="KXH158" s="489"/>
      <c r="KXI158" s="489"/>
      <c r="KXJ158" s="489"/>
      <c r="KXK158" s="489"/>
      <c r="KXL158" s="489"/>
      <c r="KXM158" s="489"/>
      <c r="KXN158" s="489"/>
      <c r="KXO158" s="489"/>
      <c r="KXP158" s="489"/>
      <c r="KXQ158" s="489"/>
      <c r="KXR158" s="489"/>
      <c r="KXS158" s="489"/>
      <c r="KXT158" s="489"/>
      <c r="KXU158" s="489"/>
      <c r="KXV158" s="489"/>
      <c r="KXW158" s="489"/>
      <c r="KXX158" s="489"/>
      <c r="KXY158" s="489"/>
      <c r="KXZ158" s="489"/>
      <c r="KYA158" s="489"/>
      <c r="KYB158" s="489"/>
      <c r="KYC158" s="489"/>
      <c r="KYD158" s="489"/>
      <c r="KYE158" s="489"/>
      <c r="KYF158" s="489"/>
      <c r="KYG158" s="489"/>
      <c r="KYH158" s="489"/>
      <c r="KYI158" s="489"/>
      <c r="KYJ158" s="489"/>
      <c r="KYK158" s="489"/>
      <c r="KYL158" s="489"/>
      <c r="KYM158" s="489"/>
      <c r="KYN158" s="489"/>
      <c r="KYO158" s="489"/>
      <c r="KYP158" s="489"/>
      <c r="KYQ158" s="489"/>
      <c r="KYR158" s="489"/>
      <c r="KYS158" s="489"/>
      <c r="KYT158" s="489"/>
      <c r="KYU158" s="489"/>
      <c r="KYV158" s="489"/>
      <c r="KYW158" s="489"/>
      <c r="KYX158" s="489"/>
      <c r="KYY158" s="489"/>
      <c r="KYZ158" s="489"/>
      <c r="KZA158" s="489"/>
      <c r="KZB158" s="489"/>
      <c r="KZC158" s="489"/>
      <c r="KZD158" s="489"/>
      <c r="KZE158" s="489"/>
      <c r="KZF158" s="489"/>
      <c r="KZG158" s="489"/>
      <c r="KZH158" s="489"/>
      <c r="KZI158" s="489"/>
      <c r="KZJ158" s="489"/>
      <c r="KZK158" s="489"/>
      <c r="KZL158" s="489"/>
      <c r="KZM158" s="489"/>
      <c r="KZN158" s="489"/>
      <c r="KZO158" s="489"/>
      <c r="KZP158" s="489"/>
      <c r="KZQ158" s="489"/>
      <c r="KZR158" s="489"/>
      <c r="KZS158" s="489"/>
      <c r="KZT158" s="489"/>
      <c r="KZU158" s="489"/>
      <c r="KZV158" s="489"/>
      <c r="KZW158" s="489"/>
      <c r="KZX158" s="489"/>
      <c r="KZY158" s="489"/>
      <c r="KZZ158" s="489"/>
      <c r="LAA158" s="489"/>
      <c r="LAB158" s="489"/>
      <c r="LAC158" s="489"/>
      <c r="LAD158" s="489"/>
      <c r="LAE158" s="489"/>
      <c r="LAF158" s="489"/>
      <c r="LAG158" s="489"/>
      <c r="LAH158" s="489"/>
      <c r="LAI158" s="489"/>
      <c r="LAJ158" s="489"/>
      <c r="LAK158" s="489"/>
      <c r="LAL158" s="489"/>
      <c r="LAM158" s="489"/>
      <c r="LAN158" s="489"/>
      <c r="LAO158" s="489"/>
      <c r="LAP158" s="489"/>
      <c r="LAQ158" s="489"/>
      <c r="LAR158" s="489"/>
      <c r="LAS158" s="489"/>
      <c r="LAT158" s="489"/>
      <c r="LAU158" s="489"/>
      <c r="LAV158" s="489"/>
      <c r="LAW158" s="489"/>
      <c r="LAX158" s="489"/>
      <c r="LAY158" s="489"/>
      <c r="LAZ158" s="489"/>
      <c r="LBA158" s="489"/>
      <c r="LBB158" s="489"/>
      <c r="LBC158" s="489"/>
      <c r="LBD158" s="489"/>
      <c r="LBE158" s="489"/>
      <c r="LBF158" s="489"/>
      <c r="LBG158" s="489"/>
      <c r="LBH158" s="489"/>
      <c r="LBI158" s="489"/>
      <c r="LBJ158" s="489"/>
      <c r="LBK158" s="489"/>
      <c r="LBL158" s="489"/>
      <c r="LBM158" s="489"/>
      <c r="LBN158" s="489"/>
      <c r="LBO158" s="489"/>
      <c r="LBP158" s="489"/>
      <c r="LBQ158" s="489"/>
      <c r="LBR158" s="489"/>
      <c r="LBS158" s="489"/>
      <c r="LBT158" s="489"/>
      <c r="LBU158" s="489"/>
      <c r="LBV158" s="489"/>
      <c r="LBW158" s="489"/>
      <c r="LBX158" s="489"/>
      <c r="LBY158" s="489"/>
      <c r="LBZ158" s="489"/>
      <c r="LCA158" s="489"/>
      <c r="LCB158" s="489"/>
      <c r="LCC158" s="489"/>
      <c r="LCD158" s="489"/>
      <c r="LCE158" s="489"/>
      <c r="LCF158" s="489"/>
      <c r="LCG158" s="489"/>
      <c r="LCH158" s="489"/>
      <c r="LCI158" s="489"/>
      <c r="LCJ158" s="489"/>
      <c r="LCK158" s="489"/>
      <c r="LCL158" s="489"/>
      <c r="LCM158" s="489"/>
      <c r="LCN158" s="489"/>
      <c r="LCO158" s="489"/>
      <c r="LCP158" s="489"/>
      <c r="LCQ158" s="489"/>
      <c r="LCR158" s="489"/>
      <c r="LCS158" s="489"/>
      <c r="LCT158" s="489"/>
      <c r="LCU158" s="489"/>
      <c r="LCV158" s="489"/>
      <c r="LCW158" s="489"/>
      <c r="LCX158" s="489"/>
      <c r="LCY158" s="489"/>
      <c r="LCZ158" s="489"/>
      <c r="LDA158" s="489"/>
      <c r="LDB158" s="489"/>
      <c r="LDC158" s="489"/>
      <c r="LDD158" s="489"/>
      <c r="LDE158" s="489"/>
      <c r="LDF158" s="489"/>
      <c r="LDG158" s="489"/>
      <c r="LDH158" s="489"/>
      <c r="LDI158" s="489"/>
      <c r="LDJ158" s="489"/>
      <c r="LDK158" s="489"/>
      <c r="LDL158" s="489"/>
      <c r="LDM158" s="489"/>
      <c r="LDN158" s="489"/>
      <c r="LDO158" s="489"/>
      <c r="LDP158" s="489"/>
      <c r="LDQ158" s="489"/>
      <c r="LDR158" s="489"/>
      <c r="LDS158" s="489"/>
      <c r="LDT158" s="489"/>
      <c r="LDU158" s="489"/>
      <c r="LDV158" s="489"/>
      <c r="LDW158" s="489"/>
      <c r="LDX158" s="489"/>
      <c r="LDY158" s="489"/>
      <c r="LDZ158" s="489"/>
      <c r="LEA158" s="489"/>
      <c r="LEB158" s="489"/>
      <c r="LEC158" s="489"/>
      <c r="LED158" s="489"/>
      <c r="LEE158" s="489"/>
      <c r="LEF158" s="489"/>
      <c r="LEG158" s="489"/>
      <c r="LEH158" s="489"/>
      <c r="LEI158" s="489"/>
      <c r="LEJ158" s="489"/>
      <c r="LEK158" s="489"/>
      <c r="LEL158" s="489"/>
      <c r="LEM158" s="489"/>
      <c r="LEN158" s="489"/>
      <c r="LEO158" s="489"/>
      <c r="LEP158" s="489"/>
      <c r="LEQ158" s="489"/>
      <c r="LER158" s="489"/>
      <c r="LES158" s="489"/>
      <c r="LET158" s="489"/>
      <c r="LEU158" s="489"/>
      <c r="LEV158" s="489"/>
      <c r="LEW158" s="489"/>
      <c r="LEX158" s="489"/>
      <c r="LEY158" s="489"/>
      <c r="LEZ158" s="489"/>
      <c r="LFA158" s="489"/>
      <c r="LFB158" s="489"/>
      <c r="LFC158" s="489"/>
      <c r="LFD158" s="489"/>
      <c r="LFE158" s="489"/>
      <c r="LFF158" s="489"/>
      <c r="LFG158" s="489"/>
      <c r="LFH158" s="489"/>
      <c r="LFI158" s="489"/>
      <c r="LFJ158" s="489"/>
      <c r="LFK158" s="489"/>
      <c r="LFL158" s="489"/>
      <c r="LFM158" s="489"/>
      <c r="LFN158" s="489"/>
      <c r="LFO158" s="489"/>
      <c r="LFP158" s="489"/>
      <c r="LFQ158" s="489"/>
      <c r="LFR158" s="489"/>
      <c r="LFS158" s="489"/>
      <c r="LFT158" s="489"/>
      <c r="LFU158" s="489"/>
      <c r="LFV158" s="489"/>
      <c r="LFW158" s="489"/>
      <c r="LFX158" s="489"/>
      <c r="LFY158" s="489"/>
      <c r="LFZ158" s="489"/>
      <c r="LGA158" s="489"/>
      <c r="LGB158" s="489"/>
      <c r="LGC158" s="489"/>
      <c r="LGD158" s="489"/>
      <c r="LGE158" s="489"/>
      <c r="LGF158" s="489"/>
      <c r="LGG158" s="489"/>
      <c r="LGH158" s="489"/>
      <c r="LGI158" s="489"/>
      <c r="LGJ158" s="489"/>
      <c r="LGK158" s="489"/>
      <c r="LGL158" s="489"/>
      <c r="LGM158" s="489"/>
      <c r="LGN158" s="489"/>
      <c r="LGO158" s="489"/>
      <c r="LGP158" s="489"/>
      <c r="LGQ158" s="489"/>
      <c r="LGR158" s="489"/>
      <c r="LGS158" s="489"/>
      <c r="LGT158" s="489"/>
      <c r="LGU158" s="489"/>
      <c r="LGV158" s="489"/>
      <c r="LGW158" s="489"/>
      <c r="LGX158" s="489"/>
      <c r="LGY158" s="489"/>
      <c r="LGZ158" s="489"/>
      <c r="LHA158" s="489"/>
      <c r="LHB158" s="489"/>
      <c r="LHC158" s="489"/>
      <c r="LHD158" s="489"/>
      <c r="LHE158" s="489"/>
      <c r="LHF158" s="489"/>
      <c r="LHG158" s="489"/>
      <c r="LHH158" s="489"/>
      <c r="LHI158" s="489"/>
      <c r="LHJ158" s="489"/>
      <c r="LHK158" s="489"/>
      <c r="LHL158" s="489"/>
      <c r="LHM158" s="489"/>
      <c r="LHN158" s="489"/>
      <c r="LHO158" s="489"/>
      <c r="LHP158" s="489"/>
      <c r="LHQ158" s="489"/>
      <c r="LHR158" s="489"/>
      <c r="LHS158" s="489"/>
      <c r="LHT158" s="489"/>
      <c r="LHU158" s="489"/>
      <c r="LHV158" s="489"/>
      <c r="LHW158" s="489"/>
      <c r="LHX158" s="489"/>
      <c r="LHY158" s="489"/>
      <c r="LHZ158" s="489"/>
      <c r="LIA158" s="489"/>
      <c r="LIB158" s="489"/>
      <c r="LIC158" s="489"/>
      <c r="LID158" s="489"/>
      <c r="LIE158" s="489"/>
      <c r="LIF158" s="489"/>
      <c r="LIG158" s="489"/>
      <c r="LIH158" s="489"/>
      <c r="LII158" s="489"/>
      <c r="LIJ158" s="489"/>
      <c r="LIK158" s="489"/>
      <c r="LIL158" s="489"/>
      <c r="LIM158" s="489"/>
      <c r="LIN158" s="489"/>
      <c r="LIO158" s="489"/>
      <c r="LIP158" s="489"/>
      <c r="LIQ158" s="489"/>
      <c r="LIR158" s="489"/>
      <c r="LIS158" s="489"/>
      <c r="LIT158" s="489"/>
      <c r="LIU158" s="489"/>
      <c r="LIV158" s="489"/>
      <c r="LIW158" s="489"/>
      <c r="LIX158" s="489"/>
      <c r="LIY158" s="489"/>
      <c r="LIZ158" s="489"/>
      <c r="LJA158" s="489"/>
      <c r="LJB158" s="489"/>
      <c r="LJC158" s="489"/>
      <c r="LJD158" s="489"/>
      <c r="LJE158" s="489"/>
      <c r="LJF158" s="489"/>
      <c r="LJG158" s="489"/>
      <c r="LJH158" s="489"/>
      <c r="LJI158" s="489"/>
      <c r="LJJ158" s="489"/>
      <c r="LJK158" s="489"/>
      <c r="LJL158" s="489"/>
      <c r="LJM158" s="489"/>
      <c r="LJN158" s="489"/>
      <c r="LJO158" s="489"/>
      <c r="LJP158" s="489"/>
      <c r="LJQ158" s="489"/>
      <c r="LJR158" s="489"/>
      <c r="LJS158" s="489"/>
      <c r="LJT158" s="489"/>
      <c r="LJU158" s="489"/>
      <c r="LJV158" s="489"/>
      <c r="LJW158" s="489"/>
      <c r="LJX158" s="489"/>
      <c r="LJY158" s="489"/>
      <c r="LJZ158" s="489"/>
      <c r="LKA158" s="489"/>
      <c r="LKB158" s="489"/>
      <c r="LKC158" s="489"/>
      <c r="LKD158" s="489"/>
      <c r="LKE158" s="489"/>
      <c r="LKF158" s="489"/>
      <c r="LKG158" s="489"/>
      <c r="LKH158" s="489"/>
      <c r="LKI158" s="489"/>
      <c r="LKJ158" s="489"/>
      <c r="LKK158" s="489"/>
      <c r="LKL158" s="489"/>
      <c r="LKM158" s="489"/>
      <c r="LKN158" s="489"/>
      <c r="LKO158" s="489"/>
      <c r="LKP158" s="489"/>
      <c r="LKQ158" s="489"/>
      <c r="LKR158" s="489"/>
      <c r="LKS158" s="489"/>
      <c r="LKT158" s="489"/>
      <c r="LKU158" s="489"/>
      <c r="LKV158" s="489"/>
      <c r="LKW158" s="489"/>
      <c r="LKX158" s="489"/>
      <c r="LKY158" s="489"/>
      <c r="LKZ158" s="489"/>
      <c r="LLA158" s="489"/>
      <c r="LLB158" s="489"/>
      <c r="LLC158" s="489"/>
      <c r="LLD158" s="489"/>
      <c r="LLE158" s="489"/>
      <c r="LLF158" s="489"/>
      <c r="LLG158" s="489"/>
      <c r="LLH158" s="489"/>
      <c r="LLI158" s="489"/>
      <c r="LLJ158" s="489"/>
      <c r="LLK158" s="489"/>
      <c r="LLL158" s="489"/>
      <c r="LLM158" s="489"/>
      <c r="LLN158" s="489"/>
      <c r="LLO158" s="489"/>
      <c r="LLP158" s="489"/>
      <c r="LLQ158" s="489"/>
      <c r="LLR158" s="489"/>
      <c r="LLS158" s="489"/>
      <c r="LLT158" s="489"/>
      <c r="LLU158" s="489"/>
      <c r="LLV158" s="489"/>
      <c r="LLW158" s="489"/>
      <c r="LLX158" s="489"/>
      <c r="LLY158" s="489"/>
      <c r="LLZ158" s="489"/>
      <c r="LMA158" s="489"/>
      <c r="LMB158" s="489"/>
      <c r="LMC158" s="489"/>
      <c r="LMD158" s="489"/>
      <c r="LME158" s="489"/>
      <c r="LMF158" s="489"/>
      <c r="LMG158" s="489"/>
      <c r="LMH158" s="489"/>
      <c r="LMI158" s="489"/>
      <c r="LMJ158" s="489"/>
      <c r="LMK158" s="489"/>
      <c r="LML158" s="489"/>
      <c r="LMM158" s="489"/>
      <c r="LMN158" s="489"/>
      <c r="LMO158" s="489"/>
      <c r="LMP158" s="489"/>
      <c r="LMQ158" s="489"/>
      <c r="LMR158" s="489"/>
      <c r="LMS158" s="489"/>
      <c r="LMT158" s="489"/>
      <c r="LMU158" s="489"/>
      <c r="LMV158" s="489"/>
      <c r="LMW158" s="489"/>
      <c r="LMX158" s="489"/>
      <c r="LMY158" s="489"/>
      <c r="LMZ158" s="489"/>
      <c r="LNA158" s="489"/>
      <c r="LNB158" s="489"/>
      <c r="LNC158" s="489"/>
      <c r="LND158" s="489"/>
      <c r="LNE158" s="489"/>
      <c r="LNF158" s="489"/>
      <c r="LNG158" s="489"/>
      <c r="LNH158" s="489"/>
      <c r="LNI158" s="489"/>
      <c r="LNJ158" s="489"/>
      <c r="LNK158" s="489"/>
      <c r="LNL158" s="489"/>
      <c r="LNM158" s="489"/>
      <c r="LNN158" s="489"/>
      <c r="LNO158" s="489"/>
      <c r="LNP158" s="489"/>
      <c r="LNQ158" s="489"/>
      <c r="LNR158" s="489"/>
      <c r="LNS158" s="489"/>
      <c r="LNT158" s="489"/>
      <c r="LNU158" s="489"/>
      <c r="LNV158" s="489"/>
      <c r="LNW158" s="489"/>
      <c r="LNX158" s="489"/>
      <c r="LNY158" s="489"/>
      <c r="LNZ158" s="489"/>
      <c r="LOA158" s="489"/>
      <c r="LOB158" s="489"/>
      <c r="LOC158" s="489"/>
      <c r="LOD158" s="489"/>
      <c r="LOE158" s="489"/>
      <c r="LOF158" s="489"/>
      <c r="LOG158" s="489"/>
      <c r="LOH158" s="489"/>
      <c r="LOI158" s="489"/>
      <c r="LOJ158" s="489"/>
      <c r="LOK158" s="489"/>
      <c r="LOL158" s="489"/>
      <c r="LOM158" s="489"/>
      <c r="LON158" s="489"/>
      <c r="LOO158" s="489"/>
      <c r="LOP158" s="489"/>
      <c r="LOQ158" s="489"/>
      <c r="LOR158" s="489"/>
      <c r="LOS158" s="489"/>
      <c r="LOT158" s="489"/>
      <c r="LOU158" s="489"/>
      <c r="LOV158" s="489"/>
      <c r="LOW158" s="489"/>
      <c r="LOX158" s="489"/>
      <c r="LOY158" s="489"/>
      <c r="LOZ158" s="489"/>
      <c r="LPA158" s="489"/>
      <c r="LPB158" s="489"/>
      <c r="LPC158" s="489"/>
      <c r="LPD158" s="489"/>
      <c r="LPE158" s="489"/>
      <c r="LPF158" s="489"/>
      <c r="LPG158" s="489"/>
      <c r="LPH158" s="489"/>
      <c r="LPI158" s="489"/>
      <c r="LPJ158" s="489"/>
      <c r="LPK158" s="489"/>
      <c r="LPL158" s="489"/>
      <c r="LPM158" s="489"/>
      <c r="LPN158" s="489"/>
      <c r="LPO158" s="489"/>
      <c r="LPP158" s="489"/>
      <c r="LPQ158" s="489"/>
      <c r="LPR158" s="489"/>
      <c r="LPS158" s="489"/>
      <c r="LPT158" s="489"/>
      <c r="LPU158" s="489"/>
      <c r="LPV158" s="489"/>
      <c r="LPW158" s="489"/>
      <c r="LPX158" s="489"/>
      <c r="LPY158" s="489"/>
      <c r="LPZ158" s="489"/>
      <c r="LQA158" s="489"/>
      <c r="LQB158" s="489"/>
      <c r="LQC158" s="489"/>
      <c r="LQD158" s="489"/>
      <c r="LQE158" s="489"/>
      <c r="LQF158" s="489"/>
      <c r="LQG158" s="489"/>
      <c r="LQH158" s="489"/>
      <c r="LQI158" s="489"/>
      <c r="LQJ158" s="489"/>
      <c r="LQK158" s="489"/>
      <c r="LQL158" s="489"/>
      <c r="LQM158" s="489"/>
      <c r="LQN158" s="489"/>
      <c r="LQO158" s="489"/>
      <c r="LQP158" s="489"/>
      <c r="LQQ158" s="489"/>
      <c r="LQR158" s="489"/>
      <c r="LQS158" s="489"/>
      <c r="LQT158" s="489"/>
      <c r="LQU158" s="489"/>
      <c r="LQV158" s="489"/>
      <c r="LQW158" s="489"/>
      <c r="LQX158" s="489"/>
      <c r="LQY158" s="489"/>
      <c r="LQZ158" s="489"/>
      <c r="LRA158" s="489"/>
      <c r="LRB158" s="489"/>
      <c r="LRC158" s="489"/>
      <c r="LRD158" s="489"/>
      <c r="LRE158" s="489"/>
      <c r="LRF158" s="489"/>
      <c r="LRG158" s="489"/>
      <c r="LRH158" s="489"/>
      <c r="LRI158" s="489"/>
      <c r="LRJ158" s="489"/>
      <c r="LRK158" s="489"/>
      <c r="LRL158" s="489"/>
      <c r="LRM158" s="489"/>
      <c r="LRN158" s="489"/>
      <c r="LRO158" s="489"/>
      <c r="LRP158" s="489"/>
      <c r="LRQ158" s="489"/>
      <c r="LRR158" s="489"/>
      <c r="LRS158" s="489"/>
      <c r="LRT158" s="489"/>
      <c r="LRU158" s="489"/>
      <c r="LRV158" s="489"/>
      <c r="LRW158" s="489"/>
      <c r="LRX158" s="489"/>
      <c r="LRY158" s="489"/>
      <c r="LRZ158" s="489"/>
      <c r="LSA158" s="489"/>
      <c r="LSB158" s="489"/>
      <c r="LSC158" s="489"/>
      <c r="LSD158" s="489"/>
      <c r="LSE158" s="489"/>
      <c r="LSF158" s="489"/>
      <c r="LSG158" s="489"/>
      <c r="LSH158" s="489"/>
      <c r="LSI158" s="489"/>
      <c r="LSJ158" s="489"/>
      <c r="LSK158" s="489"/>
      <c r="LSL158" s="489"/>
      <c r="LSM158" s="489"/>
      <c r="LSN158" s="489"/>
      <c r="LSO158" s="489"/>
      <c r="LSP158" s="489"/>
      <c r="LSQ158" s="489"/>
      <c r="LSR158" s="489"/>
      <c r="LSS158" s="489"/>
      <c r="LST158" s="489"/>
      <c r="LSU158" s="489"/>
      <c r="LSV158" s="489"/>
      <c r="LSW158" s="489"/>
      <c r="LSX158" s="489"/>
      <c r="LSY158" s="489"/>
      <c r="LSZ158" s="489"/>
      <c r="LTA158" s="489"/>
      <c r="LTB158" s="489"/>
      <c r="LTC158" s="489"/>
      <c r="LTD158" s="489"/>
      <c r="LTE158" s="489"/>
      <c r="LTF158" s="489"/>
      <c r="LTG158" s="489"/>
      <c r="LTH158" s="489"/>
      <c r="LTI158" s="489"/>
      <c r="LTJ158" s="489"/>
      <c r="LTK158" s="489"/>
      <c r="LTL158" s="489"/>
      <c r="LTM158" s="489"/>
      <c r="LTN158" s="489"/>
      <c r="LTO158" s="489"/>
      <c r="LTP158" s="489"/>
      <c r="LTQ158" s="489"/>
      <c r="LTR158" s="489"/>
      <c r="LTS158" s="489"/>
      <c r="LTT158" s="489"/>
      <c r="LTU158" s="489"/>
      <c r="LTV158" s="489"/>
      <c r="LTW158" s="489"/>
      <c r="LTX158" s="489"/>
      <c r="LTY158" s="489"/>
      <c r="LTZ158" s="489"/>
      <c r="LUA158" s="489"/>
      <c r="LUB158" s="489"/>
      <c r="LUC158" s="489"/>
      <c r="LUD158" s="489"/>
      <c r="LUE158" s="489"/>
      <c r="LUF158" s="489"/>
      <c r="LUG158" s="489"/>
      <c r="LUH158" s="489"/>
      <c r="LUI158" s="489"/>
      <c r="LUJ158" s="489"/>
      <c r="LUK158" s="489"/>
      <c r="LUL158" s="489"/>
      <c r="LUM158" s="489"/>
      <c r="LUN158" s="489"/>
      <c r="LUO158" s="489"/>
      <c r="LUP158" s="489"/>
      <c r="LUQ158" s="489"/>
      <c r="LUR158" s="489"/>
      <c r="LUS158" s="489"/>
      <c r="LUT158" s="489"/>
      <c r="LUU158" s="489"/>
      <c r="LUV158" s="489"/>
      <c r="LUW158" s="489"/>
      <c r="LUX158" s="489"/>
      <c r="LUY158" s="489"/>
      <c r="LUZ158" s="489"/>
      <c r="LVA158" s="489"/>
      <c r="LVB158" s="489"/>
      <c r="LVC158" s="489"/>
      <c r="LVD158" s="489"/>
      <c r="LVE158" s="489"/>
      <c r="LVF158" s="489"/>
      <c r="LVG158" s="489"/>
      <c r="LVH158" s="489"/>
      <c r="LVI158" s="489"/>
      <c r="LVJ158" s="489"/>
      <c r="LVK158" s="489"/>
      <c r="LVL158" s="489"/>
      <c r="LVM158" s="489"/>
      <c r="LVN158" s="489"/>
      <c r="LVO158" s="489"/>
      <c r="LVP158" s="489"/>
      <c r="LVQ158" s="489"/>
      <c r="LVR158" s="489"/>
      <c r="LVS158" s="489"/>
      <c r="LVT158" s="489"/>
      <c r="LVU158" s="489"/>
      <c r="LVV158" s="489"/>
      <c r="LVW158" s="489"/>
      <c r="LVX158" s="489"/>
      <c r="LVY158" s="489"/>
      <c r="LVZ158" s="489"/>
      <c r="LWA158" s="489"/>
      <c r="LWB158" s="489"/>
      <c r="LWC158" s="489"/>
      <c r="LWD158" s="489"/>
      <c r="LWE158" s="489"/>
      <c r="LWF158" s="489"/>
      <c r="LWG158" s="489"/>
      <c r="LWH158" s="489"/>
      <c r="LWI158" s="489"/>
      <c r="LWJ158" s="489"/>
      <c r="LWK158" s="489"/>
      <c r="LWL158" s="489"/>
      <c r="LWM158" s="489"/>
      <c r="LWN158" s="489"/>
      <c r="LWO158" s="489"/>
      <c r="LWP158" s="489"/>
      <c r="LWQ158" s="489"/>
      <c r="LWR158" s="489"/>
      <c r="LWS158" s="489"/>
      <c r="LWT158" s="489"/>
      <c r="LWU158" s="489"/>
      <c r="LWV158" s="489"/>
      <c r="LWW158" s="489"/>
      <c r="LWX158" s="489"/>
      <c r="LWY158" s="489"/>
      <c r="LWZ158" s="489"/>
      <c r="LXA158" s="489"/>
      <c r="LXB158" s="489"/>
      <c r="LXC158" s="489"/>
      <c r="LXD158" s="489"/>
      <c r="LXE158" s="489"/>
      <c r="LXF158" s="489"/>
      <c r="LXG158" s="489"/>
      <c r="LXH158" s="489"/>
      <c r="LXI158" s="489"/>
      <c r="LXJ158" s="489"/>
      <c r="LXK158" s="489"/>
      <c r="LXL158" s="489"/>
      <c r="LXM158" s="489"/>
      <c r="LXN158" s="489"/>
      <c r="LXO158" s="489"/>
      <c r="LXP158" s="489"/>
      <c r="LXQ158" s="489"/>
      <c r="LXR158" s="489"/>
      <c r="LXS158" s="489"/>
      <c r="LXT158" s="489"/>
      <c r="LXU158" s="489"/>
      <c r="LXV158" s="489"/>
      <c r="LXW158" s="489"/>
      <c r="LXX158" s="489"/>
      <c r="LXY158" s="489"/>
      <c r="LXZ158" s="489"/>
      <c r="LYA158" s="489"/>
      <c r="LYB158" s="489"/>
      <c r="LYC158" s="489"/>
      <c r="LYD158" s="489"/>
      <c r="LYE158" s="489"/>
      <c r="LYF158" s="489"/>
      <c r="LYG158" s="489"/>
      <c r="LYH158" s="489"/>
      <c r="LYI158" s="489"/>
      <c r="LYJ158" s="489"/>
      <c r="LYK158" s="489"/>
      <c r="LYL158" s="489"/>
      <c r="LYM158" s="489"/>
      <c r="LYN158" s="489"/>
      <c r="LYO158" s="489"/>
      <c r="LYP158" s="489"/>
      <c r="LYQ158" s="489"/>
      <c r="LYR158" s="489"/>
      <c r="LYS158" s="489"/>
      <c r="LYT158" s="489"/>
      <c r="LYU158" s="489"/>
      <c r="LYV158" s="489"/>
      <c r="LYW158" s="489"/>
      <c r="LYX158" s="489"/>
      <c r="LYY158" s="489"/>
      <c r="LYZ158" s="489"/>
      <c r="LZA158" s="489"/>
      <c r="LZB158" s="489"/>
      <c r="LZC158" s="489"/>
      <c r="LZD158" s="489"/>
      <c r="LZE158" s="489"/>
      <c r="LZF158" s="489"/>
      <c r="LZG158" s="489"/>
      <c r="LZH158" s="489"/>
      <c r="LZI158" s="489"/>
      <c r="LZJ158" s="489"/>
      <c r="LZK158" s="489"/>
      <c r="LZL158" s="489"/>
      <c r="LZM158" s="489"/>
      <c r="LZN158" s="489"/>
      <c r="LZO158" s="489"/>
      <c r="LZP158" s="489"/>
      <c r="LZQ158" s="489"/>
      <c r="LZR158" s="489"/>
      <c r="LZS158" s="489"/>
      <c r="LZT158" s="489"/>
      <c r="LZU158" s="489"/>
      <c r="LZV158" s="489"/>
      <c r="LZW158" s="489"/>
      <c r="LZX158" s="489"/>
      <c r="LZY158" s="489"/>
      <c r="LZZ158" s="489"/>
      <c r="MAA158" s="489"/>
      <c r="MAB158" s="489"/>
      <c r="MAC158" s="489"/>
      <c r="MAD158" s="489"/>
      <c r="MAE158" s="489"/>
      <c r="MAF158" s="489"/>
      <c r="MAG158" s="489"/>
      <c r="MAH158" s="489"/>
      <c r="MAI158" s="489"/>
      <c r="MAJ158" s="489"/>
      <c r="MAK158" s="489"/>
      <c r="MAL158" s="489"/>
      <c r="MAM158" s="489"/>
      <c r="MAN158" s="489"/>
      <c r="MAO158" s="489"/>
      <c r="MAP158" s="489"/>
      <c r="MAQ158" s="489"/>
      <c r="MAR158" s="489"/>
      <c r="MAS158" s="489"/>
      <c r="MAT158" s="489"/>
      <c r="MAU158" s="489"/>
      <c r="MAV158" s="489"/>
      <c r="MAW158" s="489"/>
      <c r="MAX158" s="489"/>
      <c r="MAY158" s="489"/>
      <c r="MAZ158" s="489"/>
      <c r="MBA158" s="489"/>
      <c r="MBB158" s="489"/>
      <c r="MBC158" s="489"/>
      <c r="MBD158" s="489"/>
      <c r="MBE158" s="489"/>
      <c r="MBF158" s="489"/>
      <c r="MBG158" s="489"/>
      <c r="MBH158" s="489"/>
      <c r="MBI158" s="489"/>
      <c r="MBJ158" s="489"/>
      <c r="MBK158" s="489"/>
      <c r="MBL158" s="489"/>
      <c r="MBM158" s="489"/>
      <c r="MBN158" s="489"/>
      <c r="MBO158" s="489"/>
      <c r="MBP158" s="489"/>
      <c r="MBQ158" s="489"/>
      <c r="MBR158" s="489"/>
      <c r="MBS158" s="489"/>
      <c r="MBT158" s="489"/>
      <c r="MBU158" s="489"/>
      <c r="MBV158" s="489"/>
      <c r="MBW158" s="489"/>
      <c r="MBX158" s="489"/>
      <c r="MBY158" s="489"/>
      <c r="MBZ158" s="489"/>
      <c r="MCA158" s="489"/>
      <c r="MCB158" s="489"/>
      <c r="MCC158" s="489"/>
      <c r="MCD158" s="489"/>
      <c r="MCE158" s="489"/>
      <c r="MCF158" s="489"/>
      <c r="MCG158" s="489"/>
      <c r="MCH158" s="489"/>
      <c r="MCI158" s="489"/>
      <c r="MCJ158" s="489"/>
      <c r="MCK158" s="489"/>
      <c r="MCL158" s="489"/>
      <c r="MCM158" s="489"/>
      <c r="MCN158" s="489"/>
      <c r="MCO158" s="489"/>
      <c r="MCP158" s="489"/>
      <c r="MCQ158" s="489"/>
      <c r="MCR158" s="489"/>
      <c r="MCS158" s="489"/>
      <c r="MCT158" s="489"/>
      <c r="MCU158" s="489"/>
      <c r="MCV158" s="489"/>
      <c r="MCW158" s="489"/>
      <c r="MCX158" s="489"/>
      <c r="MCY158" s="489"/>
      <c r="MCZ158" s="489"/>
      <c r="MDA158" s="489"/>
      <c r="MDB158" s="489"/>
      <c r="MDC158" s="489"/>
      <c r="MDD158" s="489"/>
      <c r="MDE158" s="489"/>
      <c r="MDF158" s="489"/>
      <c r="MDG158" s="489"/>
      <c r="MDH158" s="489"/>
      <c r="MDI158" s="489"/>
      <c r="MDJ158" s="489"/>
      <c r="MDK158" s="489"/>
      <c r="MDL158" s="489"/>
      <c r="MDM158" s="489"/>
      <c r="MDN158" s="489"/>
      <c r="MDO158" s="489"/>
      <c r="MDP158" s="489"/>
      <c r="MDQ158" s="489"/>
      <c r="MDR158" s="489"/>
      <c r="MDS158" s="489"/>
      <c r="MDT158" s="489"/>
      <c r="MDU158" s="489"/>
      <c r="MDV158" s="489"/>
      <c r="MDW158" s="489"/>
      <c r="MDX158" s="489"/>
      <c r="MDY158" s="489"/>
      <c r="MDZ158" s="489"/>
      <c r="MEA158" s="489"/>
      <c r="MEB158" s="489"/>
      <c r="MEC158" s="489"/>
      <c r="MED158" s="489"/>
      <c r="MEE158" s="489"/>
      <c r="MEF158" s="489"/>
      <c r="MEG158" s="489"/>
      <c r="MEH158" s="489"/>
      <c r="MEI158" s="489"/>
      <c r="MEJ158" s="489"/>
      <c r="MEK158" s="489"/>
      <c r="MEL158" s="489"/>
      <c r="MEM158" s="489"/>
      <c r="MEN158" s="489"/>
      <c r="MEO158" s="489"/>
      <c r="MEP158" s="489"/>
      <c r="MEQ158" s="489"/>
      <c r="MER158" s="489"/>
      <c r="MES158" s="489"/>
      <c r="MET158" s="489"/>
      <c r="MEU158" s="489"/>
      <c r="MEV158" s="489"/>
      <c r="MEW158" s="489"/>
      <c r="MEX158" s="489"/>
      <c r="MEY158" s="489"/>
      <c r="MEZ158" s="489"/>
      <c r="MFA158" s="489"/>
      <c r="MFB158" s="489"/>
      <c r="MFC158" s="489"/>
      <c r="MFD158" s="489"/>
      <c r="MFE158" s="489"/>
      <c r="MFF158" s="489"/>
      <c r="MFG158" s="489"/>
      <c r="MFH158" s="489"/>
      <c r="MFI158" s="489"/>
      <c r="MFJ158" s="489"/>
      <c r="MFK158" s="489"/>
      <c r="MFL158" s="489"/>
      <c r="MFM158" s="489"/>
      <c r="MFN158" s="489"/>
      <c r="MFO158" s="489"/>
      <c r="MFP158" s="489"/>
      <c r="MFQ158" s="489"/>
      <c r="MFR158" s="489"/>
      <c r="MFS158" s="489"/>
      <c r="MFT158" s="489"/>
      <c r="MFU158" s="489"/>
      <c r="MFV158" s="489"/>
      <c r="MFW158" s="489"/>
      <c r="MFX158" s="489"/>
      <c r="MFY158" s="489"/>
      <c r="MFZ158" s="489"/>
      <c r="MGA158" s="489"/>
      <c r="MGB158" s="489"/>
      <c r="MGC158" s="489"/>
      <c r="MGD158" s="489"/>
      <c r="MGE158" s="489"/>
      <c r="MGF158" s="489"/>
      <c r="MGG158" s="489"/>
      <c r="MGH158" s="489"/>
      <c r="MGI158" s="489"/>
      <c r="MGJ158" s="489"/>
      <c r="MGK158" s="489"/>
      <c r="MGL158" s="489"/>
      <c r="MGM158" s="489"/>
      <c r="MGN158" s="489"/>
      <c r="MGO158" s="489"/>
      <c r="MGP158" s="489"/>
      <c r="MGQ158" s="489"/>
      <c r="MGR158" s="489"/>
      <c r="MGS158" s="489"/>
      <c r="MGT158" s="489"/>
      <c r="MGU158" s="489"/>
      <c r="MGV158" s="489"/>
      <c r="MGW158" s="489"/>
      <c r="MGX158" s="489"/>
      <c r="MGY158" s="489"/>
      <c r="MGZ158" s="489"/>
      <c r="MHA158" s="489"/>
      <c r="MHB158" s="489"/>
      <c r="MHC158" s="489"/>
      <c r="MHD158" s="489"/>
      <c r="MHE158" s="489"/>
      <c r="MHF158" s="489"/>
      <c r="MHG158" s="489"/>
      <c r="MHH158" s="489"/>
      <c r="MHI158" s="489"/>
      <c r="MHJ158" s="489"/>
      <c r="MHK158" s="489"/>
      <c r="MHL158" s="489"/>
      <c r="MHM158" s="489"/>
      <c r="MHN158" s="489"/>
      <c r="MHO158" s="489"/>
      <c r="MHP158" s="489"/>
      <c r="MHQ158" s="489"/>
      <c r="MHR158" s="489"/>
      <c r="MHS158" s="489"/>
      <c r="MHT158" s="489"/>
      <c r="MHU158" s="489"/>
      <c r="MHV158" s="489"/>
      <c r="MHW158" s="489"/>
      <c r="MHX158" s="489"/>
      <c r="MHY158" s="489"/>
      <c r="MHZ158" s="489"/>
      <c r="MIA158" s="489"/>
      <c r="MIB158" s="489"/>
      <c r="MIC158" s="489"/>
      <c r="MID158" s="489"/>
      <c r="MIE158" s="489"/>
      <c r="MIF158" s="489"/>
      <c r="MIG158" s="489"/>
      <c r="MIH158" s="489"/>
      <c r="MII158" s="489"/>
      <c r="MIJ158" s="489"/>
      <c r="MIK158" s="489"/>
      <c r="MIL158" s="489"/>
      <c r="MIM158" s="489"/>
      <c r="MIN158" s="489"/>
      <c r="MIO158" s="489"/>
      <c r="MIP158" s="489"/>
      <c r="MIQ158" s="489"/>
      <c r="MIR158" s="489"/>
      <c r="MIS158" s="489"/>
      <c r="MIT158" s="489"/>
      <c r="MIU158" s="489"/>
      <c r="MIV158" s="489"/>
      <c r="MIW158" s="489"/>
      <c r="MIX158" s="489"/>
      <c r="MIY158" s="489"/>
      <c r="MIZ158" s="489"/>
      <c r="MJA158" s="489"/>
      <c r="MJB158" s="489"/>
      <c r="MJC158" s="489"/>
      <c r="MJD158" s="489"/>
      <c r="MJE158" s="489"/>
      <c r="MJF158" s="489"/>
      <c r="MJG158" s="489"/>
      <c r="MJH158" s="489"/>
      <c r="MJI158" s="489"/>
      <c r="MJJ158" s="489"/>
      <c r="MJK158" s="489"/>
      <c r="MJL158" s="489"/>
      <c r="MJM158" s="489"/>
      <c r="MJN158" s="489"/>
      <c r="MJO158" s="489"/>
      <c r="MJP158" s="489"/>
      <c r="MJQ158" s="489"/>
      <c r="MJR158" s="489"/>
      <c r="MJS158" s="489"/>
      <c r="MJT158" s="489"/>
      <c r="MJU158" s="489"/>
      <c r="MJV158" s="489"/>
      <c r="MJW158" s="489"/>
      <c r="MJX158" s="489"/>
      <c r="MJY158" s="489"/>
      <c r="MJZ158" s="489"/>
      <c r="MKA158" s="489"/>
      <c r="MKB158" s="489"/>
      <c r="MKC158" s="489"/>
      <c r="MKD158" s="489"/>
      <c r="MKE158" s="489"/>
      <c r="MKF158" s="489"/>
      <c r="MKG158" s="489"/>
      <c r="MKH158" s="489"/>
      <c r="MKI158" s="489"/>
      <c r="MKJ158" s="489"/>
      <c r="MKK158" s="489"/>
      <c r="MKL158" s="489"/>
      <c r="MKM158" s="489"/>
      <c r="MKN158" s="489"/>
      <c r="MKO158" s="489"/>
      <c r="MKP158" s="489"/>
      <c r="MKQ158" s="489"/>
      <c r="MKR158" s="489"/>
      <c r="MKS158" s="489"/>
      <c r="MKT158" s="489"/>
      <c r="MKU158" s="489"/>
      <c r="MKV158" s="489"/>
      <c r="MKW158" s="489"/>
      <c r="MKX158" s="489"/>
      <c r="MKY158" s="489"/>
      <c r="MKZ158" s="489"/>
      <c r="MLA158" s="489"/>
      <c r="MLB158" s="489"/>
      <c r="MLC158" s="489"/>
      <c r="MLD158" s="489"/>
      <c r="MLE158" s="489"/>
      <c r="MLF158" s="489"/>
      <c r="MLG158" s="489"/>
      <c r="MLH158" s="489"/>
      <c r="MLI158" s="489"/>
      <c r="MLJ158" s="489"/>
      <c r="MLK158" s="489"/>
      <c r="MLL158" s="489"/>
      <c r="MLM158" s="489"/>
      <c r="MLN158" s="489"/>
      <c r="MLO158" s="489"/>
      <c r="MLP158" s="489"/>
      <c r="MLQ158" s="489"/>
      <c r="MLR158" s="489"/>
      <c r="MLS158" s="489"/>
      <c r="MLT158" s="489"/>
      <c r="MLU158" s="489"/>
      <c r="MLV158" s="489"/>
      <c r="MLW158" s="489"/>
      <c r="MLX158" s="489"/>
      <c r="MLY158" s="489"/>
      <c r="MLZ158" s="489"/>
      <c r="MMA158" s="489"/>
      <c r="MMB158" s="489"/>
      <c r="MMC158" s="489"/>
      <c r="MMD158" s="489"/>
      <c r="MME158" s="489"/>
      <c r="MMF158" s="489"/>
      <c r="MMG158" s="489"/>
      <c r="MMH158" s="489"/>
      <c r="MMI158" s="489"/>
      <c r="MMJ158" s="489"/>
      <c r="MMK158" s="489"/>
      <c r="MML158" s="489"/>
      <c r="MMM158" s="489"/>
      <c r="MMN158" s="489"/>
      <c r="MMO158" s="489"/>
      <c r="MMP158" s="489"/>
      <c r="MMQ158" s="489"/>
      <c r="MMR158" s="489"/>
      <c r="MMS158" s="489"/>
      <c r="MMT158" s="489"/>
      <c r="MMU158" s="489"/>
      <c r="MMV158" s="489"/>
      <c r="MMW158" s="489"/>
      <c r="MMX158" s="489"/>
      <c r="MMY158" s="489"/>
      <c r="MMZ158" s="489"/>
      <c r="MNA158" s="489"/>
      <c r="MNB158" s="489"/>
      <c r="MNC158" s="489"/>
      <c r="MND158" s="489"/>
      <c r="MNE158" s="489"/>
      <c r="MNF158" s="489"/>
      <c r="MNG158" s="489"/>
      <c r="MNH158" s="489"/>
      <c r="MNI158" s="489"/>
      <c r="MNJ158" s="489"/>
      <c r="MNK158" s="489"/>
      <c r="MNL158" s="489"/>
      <c r="MNM158" s="489"/>
      <c r="MNN158" s="489"/>
      <c r="MNO158" s="489"/>
      <c r="MNP158" s="489"/>
      <c r="MNQ158" s="489"/>
      <c r="MNR158" s="489"/>
      <c r="MNS158" s="489"/>
      <c r="MNT158" s="489"/>
      <c r="MNU158" s="489"/>
      <c r="MNV158" s="489"/>
      <c r="MNW158" s="489"/>
      <c r="MNX158" s="489"/>
      <c r="MNY158" s="489"/>
      <c r="MNZ158" s="489"/>
      <c r="MOA158" s="489"/>
      <c r="MOB158" s="489"/>
      <c r="MOC158" s="489"/>
      <c r="MOD158" s="489"/>
      <c r="MOE158" s="489"/>
      <c r="MOF158" s="489"/>
      <c r="MOG158" s="489"/>
      <c r="MOH158" s="489"/>
      <c r="MOI158" s="489"/>
      <c r="MOJ158" s="489"/>
      <c r="MOK158" s="489"/>
      <c r="MOL158" s="489"/>
      <c r="MOM158" s="489"/>
      <c r="MON158" s="489"/>
      <c r="MOO158" s="489"/>
      <c r="MOP158" s="489"/>
      <c r="MOQ158" s="489"/>
      <c r="MOR158" s="489"/>
      <c r="MOS158" s="489"/>
      <c r="MOT158" s="489"/>
      <c r="MOU158" s="489"/>
      <c r="MOV158" s="489"/>
      <c r="MOW158" s="489"/>
      <c r="MOX158" s="489"/>
      <c r="MOY158" s="489"/>
      <c r="MOZ158" s="489"/>
      <c r="MPA158" s="489"/>
      <c r="MPB158" s="489"/>
      <c r="MPC158" s="489"/>
      <c r="MPD158" s="489"/>
      <c r="MPE158" s="489"/>
      <c r="MPF158" s="489"/>
      <c r="MPG158" s="489"/>
      <c r="MPH158" s="489"/>
      <c r="MPI158" s="489"/>
      <c r="MPJ158" s="489"/>
      <c r="MPK158" s="489"/>
      <c r="MPL158" s="489"/>
      <c r="MPM158" s="489"/>
      <c r="MPN158" s="489"/>
      <c r="MPO158" s="489"/>
      <c r="MPP158" s="489"/>
      <c r="MPQ158" s="489"/>
      <c r="MPR158" s="489"/>
      <c r="MPS158" s="489"/>
      <c r="MPT158" s="489"/>
      <c r="MPU158" s="489"/>
      <c r="MPV158" s="489"/>
      <c r="MPW158" s="489"/>
      <c r="MPX158" s="489"/>
      <c r="MPY158" s="489"/>
      <c r="MPZ158" s="489"/>
      <c r="MQA158" s="489"/>
      <c r="MQB158" s="489"/>
      <c r="MQC158" s="489"/>
      <c r="MQD158" s="489"/>
      <c r="MQE158" s="489"/>
      <c r="MQF158" s="489"/>
      <c r="MQG158" s="489"/>
      <c r="MQH158" s="489"/>
      <c r="MQI158" s="489"/>
      <c r="MQJ158" s="489"/>
      <c r="MQK158" s="489"/>
      <c r="MQL158" s="489"/>
      <c r="MQM158" s="489"/>
      <c r="MQN158" s="489"/>
      <c r="MQO158" s="489"/>
      <c r="MQP158" s="489"/>
      <c r="MQQ158" s="489"/>
      <c r="MQR158" s="489"/>
      <c r="MQS158" s="489"/>
      <c r="MQT158" s="489"/>
      <c r="MQU158" s="489"/>
      <c r="MQV158" s="489"/>
      <c r="MQW158" s="489"/>
      <c r="MQX158" s="489"/>
      <c r="MQY158" s="489"/>
      <c r="MQZ158" s="489"/>
      <c r="MRA158" s="489"/>
      <c r="MRB158" s="489"/>
      <c r="MRC158" s="489"/>
      <c r="MRD158" s="489"/>
      <c r="MRE158" s="489"/>
      <c r="MRF158" s="489"/>
      <c r="MRG158" s="489"/>
      <c r="MRH158" s="489"/>
      <c r="MRI158" s="489"/>
      <c r="MRJ158" s="489"/>
      <c r="MRK158" s="489"/>
      <c r="MRL158" s="489"/>
      <c r="MRM158" s="489"/>
      <c r="MRN158" s="489"/>
      <c r="MRO158" s="489"/>
      <c r="MRP158" s="489"/>
      <c r="MRQ158" s="489"/>
      <c r="MRR158" s="489"/>
      <c r="MRS158" s="489"/>
      <c r="MRT158" s="489"/>
      <c r="MRU158" s="489"/>
      <c r="MRV158" s="489"/>
      <c r="MRW158" s="489"/>
      <c r="MRX158" s="489"/>
      <c r="MRY158" s="489"/>
      <c r="MRZ158" s="489"/>
      <c r="MSA158" s="489"/>
      <c r="MSB158" s="489"/>
      <c r="MSC158" s="489"/>
      <c r="MSD158" s="489"/>
      <c r="MSE158" s="489"/>
      <c r="MSF158" s="489"/>
      <c r="MSG158" s="489"/>
      <c r="MSH158" s="489"/>
      <c r="MSI158" s="489"/>
      <c r="MSJ158" s="489"/>
      <c r="MSK158" s="489"/>
      <c r="MSL158" s="489"/>
      <c r="MSM158" s="489"/>
      <c r="MSN158" s="489"/>
      <c r="MSO158" s="489"/>
      <c r="MSP158" s="489"/>
      <c r="MSQ158" s="489"/>
      <c r="MSR158" s="489"/>
      <c r="MSS158" s="489"/>
      <c r="MST158" s="489"/>
      <c r="MSU158" s="489"/>
      <c r="MSV158" s="489"/>
      <c r="MSW158" s="489"/>
      <c r="MSX158" s="489"/>
      <c r="MSY158" s="489"/>
      <c r="MSZ158" s="489"/>
      <c r="MTA158" s="489"/>
      <c r="MTB158" s="489"/>
      <c r="MTC158" s="489"/>
      <c r="MTD158" s="489"/>
      <c r="MTE158" s="489"/>
      <c r="MTF158" s="489"/>
      <c r="MTG158" s="489"/>
      <c r="MTH158" s="489"/>
      <c r="MTI158" s="489"/>
      <c r="MTJ158" s="489"/>
      <c r="MTK158" s="489"/>
      <c r="MTL158" s="489"/>
      <c r="MTM158" s="489"/>
      <c r="MTN158" s="489"/>
      <c r="MTO158" s="489"/>
      <c r="MTP158" s="489"/>
      <c r="MTQ158" s="489"/>
      <c r="MTR158" s="489"/>
      <c r="MTS158" s="489"/>
      <c r="MTT158" s="489"/>
      <c r="MTU158" s="489"/>
      <c r="MTV158" s="489"/>
      <c r="MTW158" s="489"/>
      <c r="MTX158" s="489"/>
      <c r="MTY158" s="489"/>
      <c r="MTZ158" s="489"/>
      <c r="MUA158" s="489"/>
      <c r="MUB158" s="489"/>
      <c r="MUC158" s="489"/>
      <c r="MUD158" s="489"/>
      <c r="MUE158" s="489"/>
      <c r="MUF158" s="489"/>
      <c r="MUG158" s="489"/>
      <c r="MUH158" s="489"/>
      <c r="MUI158" s="489"/>
      <c r="MUJ158" s="489"/>
      <c r="MUK158" s="489"/>
      <c r="MUL158" s="489"/>
      <c r="MUM158" s="489"/>
      <c r="MUN158" s="489"/>
      <c r="MUO158" s="489"/>
      <c r="MUP158" s="489"/>
      <c r="MUQ158" s="489"/>
      <c r="MUR158" s="489"/>
      <c r="MUS158" s="489"/>
      <c r="MUT158" s="489"/>
      <c r="MUU158" s="489"/>
      <c r="MUV158" s="489"/>
      <c r="MUW158" s="489"/>
      <c r="MUX158" s="489"/>
      <c r="MUY158" s="489"/>
      <c r="MUZ158" s="489"/>
      <c r="MVA158" s="489"/>
      <c r="MVB158" s="489"/>
      <c r="MVC158" s="489"/>
      <c r="MVD158" s="489"/>
      <c r="MVE158" s="489"/>
      <c r="MVF158" s="489"/>
      <c r="MVG158" s="489"/>
      <c r="MVH158" s="489"/>
      <c r="MVI158" s="489"/>
      <c r="MVJ158" s="489"/>
      <c r="MVK158" s="489"/>
      <c r="MVL158" s="489"/>
      <c r="MVM158" s="489"/>
      <c r="MVN158" s="489"/>
      <c r="MVO158" s="489"/>
      <c r="MVP158" s="489"/>
      <c r="MVQ158" s="489"/>
      <c r="MVR158" s="489"/>
      <c r="MVS158" s="489"/>
      <c r="MVT158" s="489"/>
      <c r="MVU158" s="489"/>
      <c r="MVV158" s="489"/>
      <c r="MVW158" s="489"/>
      <c r="MVX158" s="489"/>
      <c r="MVY158" s="489"/>
      <c r="MVZ158" s="489"/>
      <c r="MWA158" s="489"/>
      <c r="MWB158" s="489"/>
      <c r="MWC158" s="489"/>
      <c r="MWD158" s="489"/>
      <c r="MWE158" s="489"/>
      <c r="MWF158" s="489"/>
      <c r="MWG158" s="489"/>
      <c r="MWH158" s="489"/>
      <c r="MWI158" s="489"/>
      <c r="MWJ158" s="489"/>
      <c r="MWK158" s="489"/>
      <c r="MWL158" s="489"/>
      <c r="MWM158" s="489"/>
      <c r="MWN158" s="489"/>
      <c r="MWO158" s="489"/>
      <c r="MWP158" s="489"/>
      <c r="MWQ158" s="489"/>
      <c r="MWR158" s="489"/>
      <c r="MWS158" s="489"/>
      <c r="MWT158" s="489"/>
      <c r="MWU158" s="489"/>
      <c r="MWV158" s="489"/>
      <c r="MWW158" s="489"/>
      <c r="MWX158" s="489"/>
      <c r="MWY158" s="489"/>
      <c r="MWZ158" s="489"/>
      <c r="MXA158" s="489"/>
      <c r="MXB158" s="489"/>
      <c r="MXC158" s="489"/>
      <c r="MXD158" s="489"/>
      <c r="MXE158" s="489"/>
      <c r="MXF158" s="489"/>
      <c r="MXG158" s="489"/>
      <c r="MXH158" s="489"/>
      <c r="MXI158" s="489"/>
      <c r="MXJ158" s="489"/>
      <c r="MXK158" s="489"/>
      <c r="MXL158" s="489"/>
      <c r="MXM158" s="489"/>
      <c r="MXN158" s="489"/>
      <c r="MXO158" s="489"/>
      <c r="MXP158" s="489"/>
      <c r="MXQ158" s="489"/>
      <c r="MXR158" s="489"/>
      <c r="MXS158" s="489"/>
      <c r="MXT158" s="489"/>
      <c r="MXU158" s="489"/>
      <c r="MXV158" s="489"/>
      <c r="MXW158" s="489"/>
      <c r="MXX158" s="489"/>
      <c r="MXY158" s="489"/>
      <c r="MXZ158" s="489"/>
      <c r="MYA158" s="489"/>
      <c r="MYB158" s="489"/>
      <c r="MYC158" s="489"/>
      <c r="MYD158" s="489"/>
      <c r="MYE158" s="489"/>
      <c r="MYF158" s="489"/>
      <c r="MYG158" s="489"/>
      <c r="MYH158" s="489"/>
      <c r="MYI158" s="489"/>
      <c r="MYJ158" s="489"/>
      <c r="MYK158" s="489"/>
      <c r="MYL158" s="489"/>
      <c r="MYM158" s="489"/>
      <c r="MYN158" s="489"/>
      <c r="MYO158" s="489"/>
      <c r="MYP158" s="489"/>
      <c r="MYQ158" s="489"/>
      <c r="MYR158" s="489"/>
      <c r="MYS158" s="489"/>
      <c r="MYT158" s="489"/>
      <c r="MYU158" s="489"/>
      <c r="MYV158" s="489"/>
      <c r="MYW158" s="489"/>
      <c r="MYX158" s="489"/>
      <c r="MYY158" s="489"/>
      <c r="MYZ158" s="489"/>
      <c r="MZA158" s="489"/>
      <c r="MZB158" s="489"/>
      <c r="MZC158" s="489"/>
      <c r="MZD158" s="489"/>
      <c r="MZE158" s="489"/>
      <c r="MZF158" s="489"/>
      <c r="MZG158" s="489"/>
      <c r="MZH158" s="489"/>
      <c r="MZI158" s="489"/>
      <c r="MZJ158" s="489"/>
      <c r="MZK158" s="489"/>
      <c r="MZL158" s="489"/>
      <c r="MZM158" s="489"/>
      <c r="MZN158" s="489"/>
      <c r="MZO158" s="489"/>
      <c r="MZP158" s="489"/>
      <c r="MZQ158" s="489"/>
      <c r="MZR158" s="489"/>
      <c r="MZS158" s="489"/>
      <c r="MZT158" s="489"/>
      <c r="MZU158" s="489"/>
      <c r="MZV158" s="489"/>
      <c r="MZW158" s="489"/>
      <c r="MZX158" s="489"/>
      <c r="MZY158" s="489"/>
      <c r="MZZ158" s="489"/>
      <c r="NAA158" s="489"/>
      <c r="NAB158" s="489"/>
      <c r="NAC158" s="489"/>
      <c r="NAD158" s="489"/>
      <c r="NAE158" s="489"/>
      <c r="NAF158" s="489"/>
      <c r="NAG158" s="489"/>
      <c r="NAH158" s="489"/>
      <c r="NAI158" s="489"/>
      <c r="NAJ158" s="489"/>
      <c r="NAK158" s="489"/>
      <c r="NAL158" s="489"/>
      <c r="NAM158" s="489"/>
      <c r="NAN158" s="489"/>
      <c r="NAO158" s="489"/>
      <c r="NAP158" s="489"/>
      <c r="NAQ158" s="489"/>
      <c r="NAR158" s="489"/>
      <c r="NAS158" s="489"/>
      <c r="NAT158" s="489"/>
      <c r="NAU158" s="489"/>
      <c r="NAV158" s="489"/>
      <c r="NAW158" s="489"/>
      <c r="NAX158" s="489"/>
      <c r="NAY158" s="489"/>
      <c r="NAZ158" s="489"/>
      <c r="NBA158" s="489"/>
      <c r="NBB158" s="489"/>
      <c r="NBC158" s="489"/>
      <c r="NBD158" s="489"/>
      <c r="NBE158" s="489"/>
      <c r="NBF158" s="489"/>
      <c r="NBG158" s="489"/>
      <c r="NBH158" s="489"/>
      <c r="NBI158" s="489"/>
      <c r="NBJ158" s="489"/>
      <c r="NBK158" s="489"/>
      <c r="NBL158" s="489"/>
      <c r="NBM158" s="489"/>
      <c r="NBN158" s="489"/>
      <c r="NBO158" s="489"/>
      <c r="NBP158" s="489"/>
      <c r="NBQ158" s="489"/>
      <c r="NBR158" s="489"/>
      <c r="NBS158" s="489"/>
      <c r="NBT158" s="489"/>
      <c r="NBU158" s="489"/>
      <c r="NBV158" s="489"/>
      <c r="NBW158" s="489"/>
      <c r="NBX158" s="489"/>
      <c r="NBY158" s="489"/>
      <c r="NBZ158" s="489"/>
      <c r="NCA158" s="489"/>
      <c r="NCB158" s="489"/>
      <c r="NCC158" s="489"/>
      <c r="NCD158" s="489"/>
      <c r="NCE158" s="489"/>
      <c r="NCF158" s="489"/>
      <c r="NCG158" s="489"/>
      <c r="NCH158" s="489"/>
      <c r="NCI158" s="489"/>
      <c r="NCJ158" s="489"/>
      <c r="NCK158" s="489"/>
      <c r="NCL158" s="489"/>
      <c r="NCM158" s="489"/>
      <c r="NCN158" s="489"/>
      <c r="NCO158" s="489"/>
      <c r="NCP158" s="489"/>
      <c r="NCQ158" s="489"/>
      <c r="NCR158" s="489"/>
      <c r="NCS158" s="489"/>
      <c r="NCT158" s="489"/>
      <c r="NCU158" s="489"/>
      <c r="NCV158" s="489"/>
      <c r="NCW158" s="489"/>
      <c r="NCX158" s="489"/>
      <c r="NCY158" s="489"/>
      <c r="NCZ158" s="489"/>
      <c r="NDA158" s="489"/>
      <c r="NDB158" s="489"/>
      <c r="NDC158" s="489"/>
      <c r="NDD158" s="489"/>
      <c r="NDE158" s="489"/>
      <c r="NDF158" s="489"/>
      <c r="NDG158" s="489"/>
      <c r="NDH158" s="489"/>
      <c r="NDI158" s="489"/>
      <c r="NDJ158" s="489"/>
      <c r="NDK158" s="489"/>
      <c r="NDL158" s="489"/>
      <c r="NDM158" s="489"/>
      <c r="NDN158" s="489"/>
      <c r="NDO158" s="489"/>
      <c r="NDP158" s="489"/>
      <c r="NDQ158" s="489"/>
      <c r="NDR158" s="489"/>
      <c r="NDS158" s="489"/>
      <c r="NDT158" s="489"/>
      <c r="NDU158" s="489"/>
      <c r="NDV158" s="489"/>
      <c r="NDW158" s="489"/>
      <c r="NDX158" s="489"/>
      <c r="NDY158" s="489"/>
      <c r="NDZ158" s="489"/>
      <c r="NEA158" s="489"/>
      <c r="NEB158" s="489"/>
      <c r="NEC158" s="489"/>
      <c r="NED158" s="489"/>
      <c r="NEE158" s="489"/>
      <c r="NEF158" s="489"/>
      <c r="NEG158" s="489"/>
      <c r="NEH158" s="489"/>
      <c r="NEI158" s="489"/>
      <c r="NEJ158" s="489"/>
      <c r="NEK158" s="489"/>
      <c r="NEL158" s="489"/>
      <c r="NEM158" s="489"/>
      <c r="NEN158" s="489"/>
      <c r="NEO158" s="489"/>
      <c r="NEP158" s="489"/>
      <c r="NEQ158" s="489"/>
      <c r="NER158" s="489"/>
      <c r="NES158" s="489"/>
      <c r="NET158" s="489"/>
      <c r="NEU158" s="489"/>
      <c r="NEV158" s="489"/>
      <c r="NEW158" s="489"/>
      <c r="NEX158" s="489"/>
      <c r="NEY158" s="489"/>
      <c r="NEZ158" s="489"/>
      <c r="NFA158" s="489"/>
      <c r="NFB158" s="489"/>
      <c r="NFC158" s="489"/>
      <c r="NFD158" s="489"/>
      <c r="NFE158" s="489"/>
      <c r="NFF158" s="489"/>
      <c r="NFG158" s="489"/>
      <c r="NFH158" s="489"/>
      <c r="NFI158" s="489"/>
      <c r="NFJ158" s="489"/>
      <c r="NFK158" s="489"/>
      <c r="NFL158" s="489"/>
      <c r="NFM158" s="489"/>
      <c r="NFN158" s="489"/>
      <c r="NFO158" s="489"/>
      <c r="NFP158" s="489"/>
      <c r="NFQ158" s="489"/>
      <c r="NFR158" s="489"/>
      <c r="NFS158" s="489"/>
      <c r="NFT158" s="489"/>
      <c r="NFU158" s="489"/>
      <c r="NFV158" s="489"/>
      <c r="NFW158" s="489"/>
      <c r="NFX158" s="489"/>
      <c r="NFY158" s="489"/>
      <c r="NFZ158" s="489"/>
      <c r="NGA158" s="489"/>
      <c r="NGB158" s="489"/>
      <c r="NGC158" s="489"/>
      <c r="NGD158" s="489"/>
      <c r="NGE158" s="489"/>
      <c r="NGF158" s="489"/>
      <c r="NGG158" s="489"/>
      <c r="NGH158" s="489"/>
      <c r="NGI158" s="489"/>
      <c r="NGJ158" s="489"/>
      <c r="NGK158" s="489"/>
      <c r="NGL158" s="489"/>
      <c r="NGM158" s="489"/>
      <c r="NGN158" s="489"/>
      <c r="NGO158" s="489"/>
      <c r="NGP158" s="489"/>
      <c r="NGQ158" s="489"/>
      <c r="NGR158" s="489"/>
      <c r="NGS158" s="489"/>
      <c r="NGT158" s="489"/>
      <c r="NGU158" s="489"/>
      <c r="NGV158" s="489"/>
      <c r="NGW158" s="489"/>
      <c r="NGX158" s="489"/>
      <c r="NGY158" s="489"/>
      <c r="NGZ158" s="489"/>
      <c r="NHA158" s="489"/>
      <c r="NHB158" s="489"/>
      <c r="NHC158" s="489"/>
      <c r="NHD158" s="489"/>
      <c r="NHE158" s="489"/>
      <c r="NHF158" s="489"/>
      <c r="NHG158" s="489"/>
      <c r="NHH158" s="489"/>
      <c r="NHI158" s="489"/>
      <c r="NHJ158" s="489"/>
      <c r="NHK158" s="489"/>
      <c r="NHL158" s="489"/>
      <c r="NHM158" s="489"/>
      <c r="NHN158" s="489"/>
      <c r="NHO158" s="489"/>
      <c r="NHP158" s="489"/>
      <c r="NHQ158" s="489"/>
      <c r="NHR158" s="489"/>
      <c r="NHS158" s="489"/>
      <c r="NHT158" s="489"/>
      <c r="NHU158" s="489"/>
      <c r="NHV158" s="489"/>
      <c r="NHW158" s="489"/>
      <c r="NHX158" s="489"/>
      <c r="NHY158" s="489"/>
      <c r="NHZ158" s="489"/>
      <c r="NIA158" s="489"/>
      <c r="NIB158" s="489"/>
      <c r="NIC158" s="489"/>
      <c r="NID158" s="489"/>
      <c r="NIE158" s="489"/>
      <c r="NIF158" s="489"/>
      <c r="NIG158" s="489"/>
      <c r="NIH158" s="489"/>
      <c r="NII158" s="489"/>
      <c r="NIJ158" s="489"/>
      <c r="NIK158" s="489"/>
      <c r="NIL158" s="489"/>
      <c r="NIM158" s="489"/>
      <c r="NIN158" s="489"/>
      <c r="NIO158" s="489"/>
      <c r="NIP158" s="489"/>
      <c r="NIQ158" s="489"/>
      <c r="NIR158" s="489"/>
      <c r="NIS158" s="489"/>
      <c r="NIT158" s="489"/>
      <c r="NIU158" s="489"/>
      <c r="NIV158" s="489"/>
      <c r="NIW158" s="489"/>
      <c r="NIX158" s="489"/>
      <c r="NIY158" s="489"/>
      <c r="NIZ158" s="489"/>
      <c r="NJA158" s="489"/>
      <c r="NJB158" s="489"/>
      <c r="NJC158" s="489"/>
      <c r="NJD158" s="489"/>
      <c r="NJE158" s="489"/>
      <c r="NJF158" s="489"/>
      <c r="NJG158" s="489"/>
      <c r="NJH158" s="489"/>
      <c r="NJI158" s="489"/>
      <c r="NJJ158" s="489"/>
      <c r="NJK158" s="489"/>
      <c r="NJL158" s="489"/>
      <c r="NJM158" s="489"/>
      <c r="NJN158" s="489"/>
      <c r="NJO158" s="489"/>
      <c r="NJP158" s="489"/>
      <c r="NJQ158" s="489"/>
      <c r="NJR158" s="489"/>
      <c r="NJS158" s="489"/>
      <c r="NJT158" s="489"/>
      <c r="NJU158" s="489"/>
      <c r="NJV158" s="489"/>
      <c r="NJW158" s="489"/>
      <c r="NJX158" s="489"/>
      <c r="NJY158" s="489"/>
      <c r="NJZ158" s="489"/>
      <c r="NKA158" s="489"/>
      <c r="NKB158" s="489"/>
      <c r="NKC158" s="489"/>
      <c r="NKD158" s="489"/>
      <c r="NKE158" s="489"/>
      <c r="NKF158" s="489"/>
      <c r="NKG158" s="489"/>
      <c r="NKH158" s="489"/>
      <c r="NKI158" s="489"/>
      <c r="NKJ158" s="489"/>
      <c r="NKK158" s="489"/>
      <c r="NKL158" s="489"/>
      <c r="NKM158" s="489"/>
      <c r="NKN158" s="489"/>
      <c r="NKO158" s="489"/>
      <c r="NKP158" s="489"/>
      <c r="NKQ158" s="489"/>
      <c r="NKR158" s="489"/>
      <c r="NKS158" s="489"/>
      <c r="NKT158" s="489"/>
      <c r="NKU158" s="489"/>
      <c r="NKV158" s="489"/>
      <c r="NKW158" s="489"/>
      <c r="NKX158" s="489"/>
      <c r="NKY158" s="489"/>
      <c r="NKZ158" s="489"/>
      <c r="NLA158" s="489"/>
      <c r="NLB158" s="489"/>
      <c r="NLC158" s="489"/>
      <c r="NLD158" s="489"/>
      <c r="NLE158" s="489"/>
      <c r="NLF158" s="489"/>
      <c r="NLG158" s="489"/>
      <c r="NLH158" s="489"/>
      <c r="NLI158" s="489"/>
      <c r="NLJ158" s="489"/>
      <c r="NLK158" s="489"/>
      <c r="NLL158" s="489"/>
      <c r="NLM158" s="489"/>
      <c r="NLN158" s="489"/>
      <c r="NLO158" s="489"/>
      <c r="NLP158" s="489"/>
      <c r="NLQ158" s="489"/>
      <c r="NLR158" s="489"/>
      <c r="NLS158" s="489"/>
      <c r="NLT158" s="489"/>
      <c r="NLU158" s="489"/>
      <c r="NLV158" s="489"/>
      <c r="NLW158" s="489"/>
      <c r="NLX158" s="489"/>
      <c r="NLY158" s="489"/>
      <c r="NLZ158" s="489"/>
      <c r="NMA158" s="489"/>
      <c r="NMB158" s="489"/>
      <c r="NMC158" s="489"/>
      <c r="NMD158" s="489"/>
      <c r="NME158" s="489"/>
      <c r="NMF158" s="489"/>
      <c r="NMG158" s="489"/>
      <c r="NMH158" s="489"/>
      <c r="NMI158" s="489"/>
      <c r="NMJ158" s="489"/>
      <c r="NMK158" s="489"/>
      <c r="NML158" s="489"/>
      <c r="NMM158" s="489"/>
      <c r="NMN158" s="489"/>
      <c r="NMO158" s="489"/>
      <c r="NMP158" s="489"/>
      <c r="NMQ158" s="489"/>
      <c r="NMR158" s="489"/>
      <c r="NMS158" s="489"/>
      <c r="NMT158" s="489"/>
      <c r="NMU158" s="489"/>
      <c r="NMV158" s="489"/>
      <c r="NMW158" s="489"/>
      <c r="NMX158" s="489"/>
      <c r="NMY158" s="489"/>
      <c r="NMZ158" s="489"/>
      <c r="NNA158" s="489"/>
      <c r="NNB158" s="489"/>
      <c r="NNC158" s="489"/>
      <c r="NND158" s="489"/>
      <c r="NNE158" s="489"/>
      <c r="NNF158" s="489"/>
      <c r="NNG158" s="489"/>
      <c r="NNH158" s="489"/>
      <c r="NNI158" s="489"/>
      <c r="NNJ158" s="489"/>
      <c r="NNK158" s="489"/>
      <c r="NNL158" s="489"/>
      <c r="NNM158" s="489"/>
      <c r="NNN158" s="489"/>
      <c r="NNO158" s="489"/>
      <c r="NNP158" s="489"/>
      <c r="NNQ158" s="489"/>
      <c r="NNR158" s="489"/>
      <c r="NNS158" s="489"/>
      <c r="NNT158" s="489"/>
      <c r="NNU158" s="489"/>
      <c r="NNV158" s="489"/>
      <c r="NNW158" s="489"/>
      <c r="NNX158" s="489"/>
      <c r="NNY158" s="489"/>
      <c r="NNZ158" s="489"/>
      <c r="NOA158" s="489"/>
      <c r="NOB158" s="489"/>
      <c r="NOC158" s="489"/>
      <c r="NOD158" s="489"/>
      <c r="NOE158" s="489"/>
      <c r="NOF158" s="489"/>
      <c r="NOG158" s="489"/>
      <c r="NOH158" s="489"/>
      <c r="NOI158" s="489"/>
      <c r="NOJ158" s="489"/>
      <c r="NOK158" s="489"/>
      <c r="NOL158" s="489"/>
      <c r="NOM158" s="489"/>
      <c r="NON158" s="489"/>
      <c r="NOO158" s="489"/>
      <c r="NOP158" s="489"/>
      <c r="NOQ158" s="489"/>
      <c r="NOR158" s="489"/>
      <c r="NOS158" s="489"/>
      <c r="NOT158" s="489"/>
      <c r="NOU158" s="489"/>
      <c r="NOV158" s="489"/>
      <c r="NOW158" s="489"/>
      <c r="NOX158" s="489"/>
      <c r="NOY158" s="489"/>
      <c r="NOZ158" s="489"/>
      <c r="NPA158" s="489"/>
      <c r="NPB158" s="489"/>
      <c r="NPC158" s="489"/>
      <c r="NPD158" s="489"/>
      <c r="NPE158" s="489"/>
      <c r="NPF158" s="489"/>
      <c r="NPG158" s="489"/>
      <c r="NPH158" s="489"/>
      <c r="NPI158" s="489"/>
      <c r="NPJ158" s="489"/>
      <c r="NPK158" s="489"/>
      <c r="NPL158" s="489"/>
      <c r="NPM158" s="489"/>
      <c r="NPN158" s="489"/>
      <c r="NPO158" s="489"/>
      <c r="NPP158" s="489"/>
      <c r="NPQ158" s="489"/>
      <c r="NPR158" s="489"/>
      <c r="NPS158" s="489"/>
      <c r="NPT158" s="489"/>
      <c r="NPU158" s="489"/>
      <c r="NPV158" s="489"/>
      <c r="NPW158" s="489"/>
      <c r="NPX158" s="489"/>
      <c r="NPY158" s="489"/>
      <c r="NPZ158" s="489"/>
      <c r="NQA158" s="489"/>
      <c r="NQB158" s="489"/>
      <c r="NQC158" s="489"/>
      <c r="NQD158" s="489"/>
      <c r="NQE158" s="489"/>
      <c r="NQF158" s="489"/>
      <c r="NQG158" s="489"/>
      <c r="NQH158" s="489"/>
      <c r="NQI158" s="489"/>
      <c r="NQJ158" s="489"/>
      <c r="NQK158" s="489"/>
      <c r="NQL158" s="489"/>
      <c r="NQM158" s="489"/>
      <c r="NQN158" s="489"/>
      <c r="NQO158" s="489"/>
      <c r="NQP158" s="489"/>
      <c r="NQQ158" s="489"/>
      <c r="NQR158" s="489"/>
      <c r="NQS158" s="489"/>
      <c r="NQT158" s="489"/>
      <c r="NQU158" s="489"/>
      <c r="NQV158" s="489"/>
      <c r="NQW158" s="489"/>
      <c r="NQX158" s="489"/>
      <c r="NQY158" s="489"/>
      <c r="NQZ158" s="489"/>
      <c r="NRA158" s="489"/>
      <c r="NRB158" s="489"/>
      <c r="NRC158" s="489"/>
      <c r="NRD158" s="489"/>
      <c r="NRE158" s="489"/>
      <c r="NRF158" s="489"/>
      <c r="NRG158" s="489"/>
      <c r="NRH158" s="489"/>
      <c r="NRI158" s="489"/>
      <c r="NRJ158" s="489"/>
      <c r="NRK158" s="489"/>
      <c r="NRL158" s="489"/>
      <c r="NRM158" s="489"/>
      <c r="NRN158" s="489"/>
      <c r="NRO158" s="489"/>
      <c r="NRP158" s="489"/>
      <c r="NRQ158" s="489"/>
      <c r="NRR158" s="489"/>
      <c r="NRS158" s="489"/>
      <c r="NRT158" s="489"/>
      <c r="NRU158" s="489"/>
      <c r="NRV158" s="489"/>
      <c r="NRW158" s="489"/>
      <c r="NRX158" s="489"/>
      <c r="NRY158" s="489"/>
      <c r="NRZ158" s="489"/>
      <c r="NSA158" s="489"/>
      <c r="NSB158" s="489"/>
      <c r="NSC158" s="489"/>
      <c r="NSD158" s="489"/>
      <c r="NSE158" s="489"/>
      <c r="NSF158" s="489"/>
      <c r="NSG158" s="489"/>
      <c r="NSH158" s="489"/>
      <c r="NSI158" s="489"/>
      <c r="NSJ158" s="489"/>
      <c r="NSK158" s="489"/>
      <c r="NSL158" s="489"/>
      <c r="NSM158" s="489"/>
      <c r="NSN158" s="489"/>
      <c r="NSO158" s="489"/>
      <c r="NSP158" s="489"/>
      <c r="NSQ158" s="489"/>
      <c r="NSR158" s="489"/>
      <c r="NSS158" s="489"/>
      <c r="NST158" s="489"/>
      <c r="NSU158" s="489"/>
      <c r="NSV158" s="489"/>
      <c r="NSW158" s="489"/>
      <c r="NSX158" s="489"/>
      <c r="NSY158" s="489"/>
      <c r="NSZ158" s="489"/>
      <c r="NTA158" s="489"/>
      <c r="NTB158" s="489"/>
      <c r="NTC158" s="489"/>
      <c r="NTD158" s="489"/>
      <c r="NTE158" s="489"/>
      <c r="NTF158" s="489"/>
      <c r="NTG158" s="489"/>
      <c r="NTH158" s="489"/>
      <c r="NTI158" s="489"/>
      <c r="NTJ158" s="489"/>
      <c r="NTK158" s="489"/>
      <c r="NTL158" s="489"/>
      <c r="NTM158" s="489"/>
      <c r="NTN158" s="489"/>
      <c r="NTO158" s="489"/>
      <c r="NTP158" s="489"/>
      <c r="NTQ158" s="489"/>
      <c r="NTR158" s="489"/>
      <c r="NTS158" s="489"/>
      <c r="NTT158" s="489"/>
      <c r="NTU158" s="489"/>
      <c r="NTV158" s="489"/>
      <c r="NTW158" s="489"/>
      <c r="NTX158" s="489"/>
      <c r="NTY158" s="489"/>
      <c r="NTZ158" s="489"/>
      <c r="NUA158" s="489"/>
      <c r="NUB158" s="489"/>
      <c r="NUC158" s="489"/>
      <c r="NUD158" s="489"/>
      <c r="NUE158" s="489"/>
      <c r="NUF158" s="489"/>
      <c r="NUG158" s="489"/>
      <c r="NUH158" s="489"/>
      <c r="NUI158" s="489"/>
      <c r="NUJ158" s="489"/>
      <c r="NUK158" s="489"/>
      <c r="NUL158" s="489"/>
      <c r="NUM158" s="489"/>
      <c r="NUN158" s="489"/>
      <c r="NUO158" s="489"/>
      <c r="NUP158" s="489"/>
      <c r="NUQ158" s="489"/>
      <c r="NUR158" s="489"/>
      <c r="NUS158" s="489"/>
      <c r="NUT158" s="489"/>
      <c r="NUU158" s="489"/>
      <c r="NUV158" s="489"/>
      <c r="NUW158" s="489"/>
      <c r="NUX158" s="489"/>
      <c r="NUY158" s="489"/>
      <c r="NUZ158" s="489"/>
      <c r="NVA158" s="489"/>
      <c r="NVB158" s="489"/>
      <c r="NVC158" s="489"/>
      <c r="NVD158" s="489"/>
      <c r="NVE158" s="489"/>
      <c r="NVF158" s="489"/>
      <c r="NVG158" s="489"/>
      <c r="NVH158" s="489"/>
      <c r="NVI158" s="489"/>
      <c r="NVJ158" s="489"/>
      <c r="NVK158" s="489"/>
      <c r="NVL158" s="489"/>
      <c r="NVM158" s="489"/>
      <c r="NVN158" s="489"/>
      <c r="NVO158" s="489"/>
      <c r="NVP158" s="489"/>
      <c r="NVQ158" s="489"/>
      <c r="NVR158" s="489"/>
      <c r="NVS158" s="489"/>
      <c r="NVT158" s="489"/>
      <c r="NVU158" s="489"/>
      <c r="NVV158" s="489"/>
      <c r="NVW158" s="489"/>
      <c r="NVX158" s="489"/>
      <c r="NVY158" s="489"/>
      <c r="NVZ158" s="489"/>
      <c r="NWA158" s="489"/>
      <c r="NWB158" s="489"/>
      <c r="NWC158" s="489"/>
      <c r="NWD158" s="489"/>
      <c r="NWE158" s="489"/>
      <c r="NWF158" s="489"/>
      <c r="NWG158" s="489"/>
      <c r="NWH158" s="489"/>
      <c r="NWI158" s="489"/>
      <c r="NWJ158" s="489"/>
      <c r="NWK158" s="489"/>
      <c r="NWL158" s="489"/>
      <c r="NWM158" s="489"/>
      <c r="NWN158" s="489"/>
      <c r="NWO158" s="489"/>
      <c r="NWP158" s="489"/>
      <c r="NWQ158" s="489"/>
      <c r="NWR158" s="489"/>
      <c r="NWS158" s="489"/>
      <c r="NWT158" s="489"/>
      <c r="NWU158" s="489"/>
      <c r="NWV158" s="489"/>
      <c r="NWW158" s="489"/>
      <c r="NWX158" s="489"/>
      <c r="NWY158" s="489"/>
      <c r="NWZ158" s="489"/>
      <c r="NXA158" s="489"/>
      <c r="NXB158" s="489"/>
      <c r="NXC158" s="489"/>
      <c r="NXD158" s="489"/>
      <c r="NXE158" s="489"/>
      <c r="NXF158" s="489"/>
      <c r="NXG158" s="489"/>
      <c r="NXH158" s="489"/>
      <c r="NXI158" s="489"/>
      <c r="NXJ158" s="489"/>
      <c r="NXK158" s="489"/>
      <c r="NXL158" s="489"/>
      <c r="NXM158" s="489"/>
      <c r="NXN158" s="489"/>
      <c r="NXO158" s="489"/>
      <c r="NXP158" s="489"/>
      <c r="NXQ158" s="489"/>
      <c r="NXR158" s="489"/>
      <c r="NXS158" s="489"/>
      <c r="NXT158" s="489"/>
      <c r="NXU158" s="489"/>
      <c r="NXV158" s="489"/>
      <c r="NXW158" s="489"/>
      <c r="NXX158" s="489"/>
      <c r="NXY158" s="489"/>
      <c r="NXZ158" s="489"/>
      <c r="NYA158" s="489"/>
      <c r="NYB158" s="489"/>
      <c r="NYC158" s="489"/>
      <c r="NYD158" s="489"/>
      <c r="NYE158" s="489"/>
      <c r="NYF158" s="489"/>
      <c r="NYG158" s="489"/>
      <c r="NYH158" s="489"/>
      <c r="NYI158" s="489"/>
      <c r="NYJ158" s="489"/>
      <c r="NYK158" s="489"/>
      <c r="NYL158" s="489"/>
      <c r="NYM158" s="489"/>
      <c r="NYN158" s="489"/>
      <c r="NYO158" s="489"/>
      <c r="NYP158" s="489"/>
      <c r="NYQ158" s="489"/>
      <c r="NYR158" s="489"/>
      <c r="NYS158" s="489"/>
      <c r="NYT158" s="489"/>
      <c r="NYU158" s="489"/>
      <c r="NYV158" s="489"/>
      <c r="NYW158" s="489"/>
      <c r="NYX158" s="489"/>
      <c r="NYY158" s="489"/>
      <c r="NYZ158" s="489"/>
      <c r="NZA158" s="489"/>
      <c r="NZB158" s="489"/>
      <c r="NZC158" s="489"/>
      <c r="NZD158" s="489"/>
      <c r="NZE158" s="489"/>
      <c r="NZF158" s="489"/>
      <c r="NZG158" s="489"/>
      <c r="NZH158" s="489"/>
      <c r="NZI158" s="489"/>
      <c r="NZJ158" s="489"/>
      <c r="NZK158" s="489"/>
      <c r="NZL158" s="489"/>
      <c r="NZM158" s="489"/>
      <c r="NZN158" s="489"/>
      <c r="NZO158" s="489"/>
      <c r="NZP158" s="489"/>
      <c r="NZQ158" s="489"/>
      <c r="NZR158" s="489"/>
      <c r="NZS158" s="489"/>
      <c r="NZT158" s="489"/>
      <c r="NZU158" s="489"/>
      <c r="NZV158" s="489"/>
      <c r="NZW158" s="489"/>
      <c r="NZX158" s="489"/>
      <c r="NZY158" s="489"/>
      <c r="NZZ158" s="489"/>
      <c r="OAA158" s="489"/>
      <c r="OAB158" s="489"/>
      <c r="OAC158" s="489"/>
      <c r="OAD158" s="489"/>
      <c r="OAE158" s="489"/>
      <c r="OAF158" s="489"/>
      <c r="OAG158" s="489"/>
      <c r="OAH158" s="489"/>
      <c r="OAI158" s="489"/>
      <c r="OAJ158" s="489"/>
      <c r="OAK158" s="489"/>
      <c r="OAL158" s="489"/>
      <c r="OAM158" s="489"/>
      <c r="OAN158" s="489"/>
      <c r="OAO158" s="489"/>
      <c r="OAP158" s="489"/>
      <c r="OAQ158" s="489"/>
      <c r="OAR158" s="489"/>
      <c r="OAS158" s="489"/>
      <c r="OAT158" s="489"/>
      <c r="OAU158" s="489"/>
      <c r="OAV158" s="489"/>
      <c r="OAW158" s="489"/>
      <c r="OAX158" s="489"/>
      <c r="OAY158" s="489"/>
      <c r="OAZ158" s="489"/>
      <c r="OBA158" s="489"/>
      <c r="OBB158" s="489"/>
      <c r="OBC158" s="489"/>
      <c r="OBD158" s="489"/>
      <c r="OBE158" s="489"/>
      <c r="OBF158" s="489"/>
      <c r="OBG158" s="489"/>
      <c r="OBH158" s="489"/>
      <c r="OBI158" s="489"/>
      <c r="OBJ158" s="489"/>
      <c r="OBK158" s="489"/>
      <c r="OBL158" s="489"/>
      <c r="OBM158" s="489"/>
      <c r="OBN158" s="489"/>
      <c r="OBO158" s="489"/>
      <c r="OBP158" s="489"/>
      <c r="OBQ158" s="489"/>
      <c r="OBR158" s="489"/>
      <c r="OBS158" s="489"/>
      <c r="OBT158" s="489"/>
      <c r="OBU158" s="489"/>
      <c r="OBV158" s="489"/>
      <c r="OBW158" s="489"/>
      <c r="OBX158" s="489"/>
      <c r="OBY158" s="489"/>
      <c r="OBZ158" s="489"/>
      <c r="OCA158" s="489"/>
      <c r="OCB158" s="489"/>
      <c r="OCC158" s="489"/>
      <c r="OCD158" s="489"/>
      <c r="OCE158" s="489"/>
      <c r="OCF158" s="489"/>
      <c r="OCG158" s="489"/>
      <c r="OCH158" s="489"/>
      <c r="OCI158" s="489"/>
      <c r="OCJ158" s="489"/>
      <c r="OCK158" s="489"/>
      <c r="OCL158" s="489"/>
      <c r="OCM158" s="489"/>
      <c r="OCN158" s="489"/>
      <c r="OCO158" s="489"/>
      <c r="OCP158" s="489"/>
      <c r="OCQ158" s="489"/>
      <c r="OCR158" s="489"/>
      <c r="OCS158" s="489"/>
      <c r="OCT158" s="489"/>
      <c r="OCU158" s="489"/>
      <c r="OCV158" s="489"/>
      <c r="OCW158" s="489"/>
      <c r="OCX158" s="489"/>
      <c r="OCY158" s="489"/>
      <c r="OCZ158" s="489"/>
      <c r="ODA158" s="489"/>
      <c r="ODB158" s="489"/>
      <c r="ODC158" s="489"/>
      <c r="ODD158" s="489"/>
      <c r="ODE158" s="489"/>
      <c r="ODF158" s="489"/>
      <c r="ODG158" s="489"/>
      <c r="ODH158" s="489"/>
      <c r="ODI158" s="489"/>
      <c r="ODJ158" s="489"/>
      <c r="ODK158" s="489"/>
      <c r="ODL158" s="489"/>
      <c r="ODM158" s="489"/>
      <c r="ODN158" s="489"/>
      <c r="ODO158" s="489"/>
      <c r="ODP158" s="489"/>
      <c r="ODQ158" s="489"/>
      <c r="ODR158" s="489"/>
      <c r="ODS158" s="489"/>
      <c r="ODT158" s="489"/>
      <c r="ODU158" s="489"/>
      <c r="ODV158" s="489"/>
      <c r="ODW158" s="489"/>
      <c r="ODX158" s="489"/>
      <c r="ODY158" s="489"/>
      <c r="ODZ158" s="489"/>
      <c r="OEA158" s="489"/>
      <c r="OEB158" s="489"/>
      <c r="OEC158" s="489"/>
      <c r="OED158" s="489"/>
      <c r="OEE158" s="489"/>
      <c r="OEF158" s="489"/>
      <c r="OEG158" s="489"/>
      <c r="OEH158" s="489"/>
      <c r="OEI158" s="489"/>
      <c r="OEJ158" s="489"/>
      <c r="OEK158" s="489"/>
      <c r="OEL158" s="489"/>
      <c r="OEM158" s="489"/>
      <c r="OEN158" s="489"/>
      <c r="OEO158" s="489"/>
      <c r="OEP158" s="489"/>
      <c r="OEQ158" s="489"/>
      <c r="OER158" s="489"/>
      <c r="OES158" s="489"/>
      <c r="OET158" s="489"/>
      <c r="OEU158" s="489"/>
      <c r="OEV158" s="489"/>
      <c r="OEW158" s="489"/>
      <c r="OEX158" s="489"/>
      <c r="OEY158" s="489"/>
      <c r="OEZ158" s="489"/>
      <c r="OFA158" s="489"/>
      <c r="OFB158" s="489"/>
      <c r="OFC158" s="489"/>
      <c r="OFD158" s="489"/>
      <c r="OFE158" s="489"/>
      <c r="OFF158" s="489"/>
      <c r="OFG158" s="489"/>
      <c r="OFH158" s="489"/>
      <c r="OFI158" s="489"/>
      <c r="OFJ158" s="489"/>
      <c r="OFK158" s="489"/>
      <c r="OFL158" s="489"/>
      <c r="OFM158" s="489"/>
      <c r="OFN158" s="489"/>
      <c r="OFO158" s="489"/>
      <c r="OFP158" s="489"/>
      <c r="OFQ158" s="489"/>
      <c r="OFR158" s="489"/>
      <c r="OFS158" s="489"/>
      <c r="OFT158" s="489"/>
      <c r="OFU158" s="489"/>
      <c r="OFV158" s="489"/>
      <c r="OFW158" s="489"/>
      <c r="OFX158" s="489"/>
      <c r="OFY158" s="489"/>
      <c r="OFZ158" s="489"/>
      <c r="OGA158" s="489"/>
      <c r="OGB158" s="489"/>
      <c r="OGC158" s="489"/>
      <c r="OGD158" s="489"/>
      <c r="OGE158" s="489"/>
      <c r="OGF158" s="489"/>
      <c r="OGG158" s="489"/>
      <c r="OGH158" s="489"/>
      <c r="OGI158" s="489"/>
      <c r="OGJ158" s="489"/>
      <c r="OGK158" s="489"/>
      <c r="OGL158" s="489"/>
      <c r="OGM158" s="489"/>
      <c r="OGN158" s="489"/>
      <c r="OGO158" s="489"/>
      <c r="OGP158" s="489"/>
      <c r="OGQ158" s="489"/>
      <c r="OGR158" s="489"/>
      <c r="OGS158" s="489"/>
      <c r="OGT158" s="489"/>
      <c r="OGU158" s="489"/>
      <c r="OGV158" s="489"/>
      <c r="OGW158" s="489"/>
      <c r="OGX158" s="489"/>
      <c r="OGY158" s="489"/>
      <c r="OGZ158" s="489"/>
      <c r="OHA158" s="489"/>
      <c r="OHB158" s="489"/>
      <c r="OHC158" s="489"/>
      <c r="OHD158" s="489"/>
      <c r="OHE158" s="489"/>
      <c r="OHF158" s="489"/>
      <c r="OHG158" s="489"/>
      <c r="OHH158" s="489"/>
      <c r="OHI158" s="489"/>
      <c r="OHJ158" s="489"/>
      <c r="OHK158" s="489"/>
      <c r="OHL158" s="489"/>
      <c r="OHM158" s="489"/>
      <c r="OHN158" s="489"/>
      <c r="OHO158" s="489"/>
      <c r="OHP158" s="489"/>
      <c r="OHQ158" s="489"/>
      <c r="OHR158" s="489"/>
      <c r="OHS158" s="489"/>
      <c r="OHT158" s="489"/>
      <c r="OHU158" s="489"/>
      <c r="OHV158" s="489"/>
      <c r="OHW158" s="489"/>
      <c r="OHX158" s="489"/>
      <c r="OHY158" s="489"/>
      <c r="OHZ158" s="489"/>
      <c r="OIA158" s="489"/>
      <c r="OIB158" s="489"/>
      <c r="OIC158" s="489"/>
      <c r="OID158" s="489"/>
      <c r="OIE158" s="489"/>
      <c r="OIF158" s="489"/>
      <c r="OIG158" s="489"/>
      <c r="OIH158" s="489"/>
      <c r="OII158" s="489"/>
      <c r="OIJ158" s="489"/>
      <c r="OIK158" s="489"/>
      <c r="OIL158" s="489"/>
      <c r="OIM158" s="489"/>
      <c r="OIN158" s="489"/>
      <c r="OIO158" s="489"/>
      <c r="OIP158" s="489"/>
      <c r="OIQ158" s="489"/>
      <c r="OIR158" s="489"/>
      <c r="OIS158" s="489"/>
      <c r="OIT158" s="489"/>
      <c r="OIU158" s="489"/>
      <c r="OIV158" s="489"/>
      <c r="OIW158" s="489"/>
      <c r="OIX158" s="489"/>
      <c r="OIY158" s="489"/>
      <c r="OIZ158" s="489"/>
      <c r="OJA158" s="489"/>
      <c r="OJB158" s="489"/>
      <c r="OJC158" s="489"/>
      <c r="OJD158" s="489"/>
      <c r="OJE158" s="489"/>
      <c r="OJF158" s="489"/>
      <c r="OJG158" s="489"/>
      <c r="OJH158" s="489"/>
      <c r="OJI158" s="489"/>
      <c r="OJJ158" s="489"/>
      <c r="OJK158" s="489"/>
      <c r="OJL158" s="489"/>
      <c r="OJM158" s="489"/>
      <c r="OJN158" s="489"/>
      <c r="OJO158" s="489"/>
      <c r="OJP158" s="489"/>
      <c r="OJQ158" s="489"/>
      <c r="OJR158" s="489"/>
      <c r="OJS158" s="489"/>
      <c r="OJT158" s="489"/>
      <c r="OJU158" s="489"/>
      <c r="OJV158" s="489"/>
      <c r="OJW158" s="489"/>
      <c r="OJX158" s="489"/>
      <c r="OJY158" s="489"/>
      <c r="OJZ158" s="489"/>
      <c r="OKA158" s="489"/>
      <c r="OKB158" s="489"/>
      <c r="OKC158" s="489"/>
      <c r="OKD158" s="489"/>
      <c r="OKE158" s="489"/>
      <c r="OKF158" s="489"/>
      <c r="OKG158" s="489"/>
      <c r="OKH158" s="489"/>
      <c r="OKI158" s="489"/>
      <c r="OKJ158" s="489"/>
      <c r="OKK158" s="489"/>
      <c r="OKL158" s="489"/>
      <c r="OKM158" s="489"/>
      <c r="OKN158" s="489"/>
      <c r="OKO158" s="489"/>
      <c r="OKP158" s="489"/>
      <c r="OKQ158" s="489"/>
      <c r="OKR158" s="489"/>
      <c r="OKS158" s="489"/>
      <c r="OKT158" s="489"/>
      <c r="OKU158" s="489"/>
      <c r="OKV158" s="489"/>
      <c r="OKW158" s="489"/>
      <c r="OKX158" s="489"/>
      <c r="OKY158" s="489"/>
      <c r="OKZ158" s="489"/>
      <c r="OLA158" s="489"/>
      <c r="OLB158" s="489"/>
      <c r="OLC158" s="489"/>
      <c r="OLD158" s="489"/>
      <c r="OLE158" s="489"/>
      <c r="OLF158" s="489"/>
      <c r="OLG158" s="489"/>
      <c r="OLH158" s="489"/>
      <c r="OLI158" s="489"/>
      <c r="OLJ158" s="489"/>
      <c r="OLK158" s="489"/>
      <c r="OLL158" s="489"/>
      <c r="OLM158" s="489"/>
      <c r="OLN158" s="489"/>
      <c r="OLO158" s="489"/>
      <c r="OLP158" s="489"/>
      <c r="OLQ158" s="489"/>
      <c r="OLR158" s="489"/>
      <c r="OLS158" s="489"/>
      <c r="OLT158" s="489"/>
      <c r="OLU158" s="489"/>
      <c r="OLV158" s="489"/>
      <c r="OLW158" s="489"/>
      <c r="OLX158" s="489"/>
      <c r="OLY158" s="489"/>
      <c r="OLZ158" s="489"/>
      <c r="OMA158" s="489"/>
      <c r="OMB158" s="489"/>
      <c r="OMC158" s="489"/>
      <c r="OMD158" s="489"/>
      <c r="OME158" s="489"/>
      <c r="OMF158" s="489"/>
      <c r="OMG158" s="489"/>
      <c r="OMH158" s="489"/>
      <c r="OMI158" s="489"/>
      <c r="OMJ158" s="489"/>
      <c r="OMK158" s="489"/>
      <c r="OML158" s="489"/>
      <c r="OMM158" s="489"/>
      <c r="OMN158" s="489"/>
      <c r="OMO158" s="489"/>
      <c r="OMP158" s="489"/>
      <c r="OMQ158" s="489"/>
      <c r="OMR158" s="489"/>
      <c r="OMS158" s="489"/>
      <c r="OMT158" s="489"/>
      <c r="OMU158" s="489"/>
      <c r="OMV158" s="489"/>
      <c r="OMW158" s="489"/>
      <c r="OMX158" s="489"/>
      <c r="OMY158" s="489"/>
      <c r="OMZ158" s="489"/>
      <c r="ONA158" s="489"/>
      <c r="ONB158" s="489"/>
      <c r="ONC158" s="489"/>
      <c r="OND158" s="489"/>
      <c r="ONE158" s="489"/>
      <c r="ONF158" s="489"/>
      <c r="ONG158" s="489"/>
      <c r="ONH158" s="489"/>
      <c r="ONI158" s="489"/>
      <c r="ONJ158" s="489"/>
      <c r="ONK158" s="489"/>
      <c r="ONL158" s="489"/>
      <c r="ONM158" s="489"/>
      <c r="ONN158" s="489"/>
      <c r="ONO158" s="489"/>
      <c r="ONP158" s="489"/>
      <c r="ONQ158" s="489"/>
      <c r="ONR158" s="489"/>
      <c r="ONS158" s="489"/>
      <c r="ONT158" s="489"/>
      <c r="ONU158" s="489"/>
      <c r="ONV158" s="489"/>
      <c r="ONW158" s="489"/>
      <c r="ONX158" s="489"/>
      <c r="ONY158" s="489"/>
      <c r="ONZ158" s="489"/>
      <c r="OOA158" s="489"/>
      <c r="OOB158" s="489"/>
      <c r="OOC158" s="489"/>
      <c r="OOD158" s="489"/>
      <c r="OOE158" s="489"/>
      <c r="OOF158" s="489"/>
      <c r="OOG158" s="489"/>
      <c r="OOH158" s="489"/>
      <c r="OOI158" s="489"/>
      <c r="OOJ158" s="489"/>
      <c r="OOK158" s="489"/>
      <c r="OOL158" s="489"/>
      <c r="OOM158" s="489"/>
      <c r="OON158" s="489"/>
      <c r="OOO158" s="489"/>
      <c r="OOP158" s="489"/>
      <c r="OOQ158" s="489"/>
      <c r="OOR158" s="489"/>
      <c r="OOS158" s="489"/>
      <c r="OOT158" s="489"/>
      <c r="OOU158" s="489"/>
      <c r="OOV158" s="489"/>
      <c r="OOW158" s="489"/>
      <c r="OOX158" s="489"/>
      <c r="OOY158" s="489"/>
      <c r="OOZ158" s="489"/>
      <c r="OPA158" s="489"/>
      <c r="OPB158" s="489"/>
      <c r="OPC158" s="489"/>
      <c r="OPD158" s="489"/>
      <c r="OPE158" s="489"/>
      <c r="OPF158" s="489"/>
      <c r="OPG158" s="489"/>
      <c r="OPH158" s="489"/>
      <c r="OPI158" s="489"/>
      <c r="OPJ158" s="489"/>
      <c r="OPK158" s="489"/>
      <c r="OPL158" s="489"/>
      <c r="OPM158" s="489"/>
      <c r="OPN158" s="489"/>
      <c r="OPO158" s="489"/>
      <c r="OPP158" s="489"/>
      <c r="OPQ158" s="489"/>
      <c r="OPR158" s="489"/>
      <c r="OPS158" s="489"/>
      <c r="OPT158" s="489"/>
      <c r="OPU158" s="489"/>
      <c r="OPV158" s="489"/>
      <c r="OPW158" s="489"/>
      <c r="OPX158" s="489"/>
      <c r="OPY158" s="489"/>
      <c r="OPZ158" s="489"/>
      <c r="OQA158" s="489"/>
      <c r="OQB158" s="489"/>
      <c r="OQC158" s="489"/>
      <c r="OQD158" s="489"/>
      <c r="OQE158" s="489"/>
      <c r="OQF158" s="489"/>
      <c r="OQG158" s="489"/>
      <c r="OQH158" s="489"/>
      <c r="OQI158" s="489"/>
      <c r="OQJ158" s="489"/>
      <c r="OQK158" s="489"/>
      <c r="OQL158" s="489"/>
      <c r="OQM158" s="489"/>
      <c r="OQN158" s="489"/>
      <c r="OQO158" s="489"/>
      <c r="OQP158" s="489"/>
      <c r="OQQ158" s="489"/>
      <c r="OQR158" s="489"/>
      <c r="OQS158" s="489"/>
      <c r="OQT158" s="489"/>
      <c r="OQU158" s="489"/>
      <c r="OQV158" s="489"/>
      <c r="OQW158" s="489"/>
      <c r="OQX158" s="489"/>
      <c r="OQY158" s="489"/>
      <c r="OQZ158" s="489"/>
      <c r="ORA158" s="489"/>
      <c r="ORB158" s="489"/>
      <c r="ORC158" s="489"/>
      <c r="ORD158" s="489"/>
      <c r="ORE158" s="489"/>
      <c r="ORF158" s="489"/>
      <c r="ORG158" s="489"/>
      <c r="ORH158" s="489"/>
      <c r="ORI158" s="489"/>
      <c r="ORJ158" s="489"/>
      <c r="ORK158" s="489"/>
      <c r="ORL158" s="489"/>
      <c r="ORM158" s="489"/>
      <c r="ORN158" s="489"/>
      <c r="ORO158" s="489"/>
      <c r="ORP158" s="489"/>
      <c r="ORQ158" s="489"/>
      <c r="ORR158" s="489"/>
      <c r="ORS158" s="489"/>
      <c r="ORT158" s="489"/>
      <c r="ORU158" s="489"/>
      <c r="ORV158" s="489"/>
      <c r="ORW158" s="489"/>
      <c r="ORX158" s="489"/>
      <c r="ORY158" s="489"/>
      <c r="ORZ158" s="489"/>
      <c r="OSA158" s="489"/>
      <c r="OSB158" s="489"/>
      <c r="OSC158" s="489"/>
      <c r="OSD158" s="489"/>
      <c r="OSE158" s="489"/>
      <c r="OSF158" s="489"/>
      <c r="OSG158" s="489"/>
      <c r="OSH158" s="489"/>
      <c r="OSI158" s="489"/>
      <c r="OSJ158" s="489"/>
      <c r="OSK158" s="489"/>
      <c r="OSL158" s="489"/>
      <c r="OSM158" s="489"/>
      <c r="OSN158" s="489"/>
      <c r="OSO158" s="489"/>
      <c r="OSP158" s="489"/>
      <c r="OSQ158" s="489"/>
      <c r="OSR158" s="489"/>
      <c r="OSS158" s="489"/>
      <c r="OST158" s="489"/>
      <c r="OSU158" s="489"/>
      <c r="OSV158" s="489"/>
      <c r="OSW158" s="489"/>
      <c r="OSX158" s="489"/>
      <c r="OSY158" s="489"/>
      <c r="OSZ158" s="489"/>
      <c r="OTA158" s="489"/>
      <c r="OTB158" s="489"/>
      <c r="OTC158" s="489"/>
      <c r="OTD158" s="489"/>
      <c r="OTE158" s="489"/>
      <c r="OTF158" s="489"/>
      <c r="OTG158" s="489"/>
      <c r="OTH158" s="489"/>
      <c r="OTI158" s="489"/>
      <c r="OTJ158" s="489"/>
      <c r="OTK158" s="489"/>
      <c r="OTL158" s="489"/>
      <c r="OTM158" s="489"/>
      <c r="OTN158" s="489"/>
      <c r="OTO158" s="489"/>
      <c r="OTP158" s="489"/>
      <c r="OTQ158" s="489"/>
      <c r="OTR158" s="489"/>
      <c r="OTS158" s="489"/>
      <c r="OTT158" s="489"/>
      <c r="OTU158" s="489"/>
      <c r="OTV158" s="489"/>
      <c r="OTW158" s="489"/>
      <c r="OTX158" s="489"/>
      <c r="OTY158" s="489"/>
      <c r="OTZ158" s="489"/>
      <c r="OUA158" s="489"/>
      <c r="OUB158" s="489"/>
      <c r="OUC158" s="489"/>
      <c r="OUD158" s="489"/>
      <c r="OUE158" s="489"/>
      <c r="OUF158" s="489"/>
      <c r="OUG158" s="489"/>
      <c r="OUH158" s="489"/>
      <c r="OUI158" s="489"/>
      <c r="OUJ158" s="489"/>
      <c r="OUK158" s="489"/>
      <c r="OUL158" s="489"/>
      <c r="OUM158" s="489"/>
      <c r="OUN158" s="489"/>
      <c r="OUO158" s="489"/>
      <c r="OUP158" s="489"/>
      <c r="OUQ158" s="489"/>
      <c r="OUR158" s="489"/>
      <c r="OUS158" s="489"/>
      <c r="OUT158" s="489"/>
      <c r="OUU158" s="489"/>
      <c r="OUV158" s="489"/>
      <c r="OUW158" s="489"/>
      <c r="OUX158" s="489"/>
      <c r="OUY158" s="489"/>
      <c r="OUZ158" s="489"/>
      <c r="OVA158" s="489"/>
      <c r="OVB158" s="489"/>
      <c r="OVC158" s="489"/>
      <c r="OVD158" s="489"/>
      <c r="OVE158" s="489"/>
      <c r="OVF158" s="489"/>
      <c r="OVG158" s="489"/>
      <c r="OVH158" s="489"/>
      <c r="OVI158" s="489"/>
      <c r="OVJ158" s="489"/>
      <c r="OVK158" s="489"/>
      <c r="OVL158" s="489"/>
      <c r="OVM158" s="489"/>
      <c r="OVN158" s="489"/>
      <c r="OVO158" s="489"/>
      <c r="OVP158" s="489"/>
      <c r="OVQ158" s="489"/>
      <c r="OVR158" s="489"/>
      <c r="OVS158" s="489"/>
      <c r="OVT158" s="489"/>
      <c r="OVU158" s="489"/>
      <c r="OVV158" s="489"/>
      <c r="OVW158" s="489"/>
      <c r="OVX158" s="489"/>
      <c r="OVY158" s="489"/>
      <c r="OVZ158" s="489"/>
      <c r="OWA158" s="489"/>
      <c r="OWB158" s="489"/>
      <c r="OWC158" s="489"/>
      <c r="OWD158" s="489"/>
      <c r="OWE158" s="489"/>
      <c r="OWF158" s="489"/>
      <c r="OWG158" s="489"/>
      <c r="OWH158" s="489"/>
      <c r="OWI158" s="489"/>
      <c r="OWJ158" s="489"/>
      <c r="OWK158" s="489"/>
      <c r="OWL158" s="489"/>
      <c r="OWM158" s="489"/>
      <c r="OWN158" s="489"/>
      <c r="OWO158" s="489"/>
      <c r="OWP158" s="489"/>
      <c r="OWQ158" s="489"/>
      <c r="OWR158" s="489"/>
      <c r="OWS158" s="489"/>
      <c r="OWT158" s="489"/>
      <c r="OWU158" s="489"/>
      <c r="OWV158" s="489"/>
      <c r="OWW158" s="489"/>
      <c r="OWX158" s="489"/>
      <c r="OWY158" s="489"/>
      <c r="OWZ158" s="489"/>
      <c r="OXA158" s="489"/>
      <c r="OXB158" s="489"/>
      <c r="OXC158" s="489"/>
      <c r="OXD158" s="489"/>
      <c r="OXE158" s="489"/>
      <c r="OXF158" s="489"/>
      <c r="OXG158" s="489"/>
      <c r="OXH158" s="489"/>
      <c r="OXI158" s="489"/>
      <c r="OXJ158" s="489"/>
      <c r="OXK158" s="489"/>
      <c r="OXL158" s="489"/>
      <c r="OXM158" s="489"/>
      <c r="OXN158" s="489"/>
      <c r="OXO158" s="489"/>
      <c r="OXP158" s="489"/>
      <c r="OXQ158" s="489"/>
      <c r="OXR158" s="489"/>
      <c r="OXS158" s="489"/>
      <c r="OXT158" s="489"/>
      <c r="OXU158" s="489"/>
      <c r="OXV158" s="489"/>
      <c r="OXW158" s="489"/>
      <c r="OXX158" s="489"/>
      <c r="OXY158" s="489"/>
      <c r="OXZ158" s="489"/>
      <c r="OYA158" s="489"/>
      <c r="OYB158" s="489"/>
      <c r="OYC158" s="489"/>
      <c r="OYD158" s="489"/>
      <c r="OYE158" s="489"/>
      <c r="OYF158" s="489"/>
      <c r="OYG158" s="489"/>
      <c r="OYH158" s="489"/>
      <c r="OYI158" s="489"/>
      <c r="OYJ158" s="489"/>
      <c r="OYK158" s="489"/>
      <c r="OYL158" s="489"/>
      <c r="OYM158" s="489"/>
      <c r="OYN158" s="489"/>
      <c r="OYO158" s="489"/>
      <c r="OYP158" s="489"/>
      <c r="OYQ158" s="489"/>
      <c r="OYR158" s="489"/>
      <c r="OYS158" s="489"/>
      <c r="OYT158" s="489"/>
      <c r="OYU158" s="489"/>
      <c r="OYV158" s="489"/>
      <c r="OYW158" s="489"/>
      <c r="OYX158" s="489"/>
      <c r="OYY158" s="489"/>
      <c r="OYZ158" s="489"/>
      <c r="OZA158" s="489"/>
      <c r="OZB158" s="489"/>
      <c r="OZC158" s="489"/>
      <c r="OZD158" s="489"/>
      <c r="OZE158" s="489"/>
      <c r="OZF158" s="489"/>
      <c r="OZG158" s="489"/>
      <c r="OZH158" s="489"/>
      <c r="OZI158" s="489"/>
      <c r="OZJ158" s="489"/>
      <c r="OZK158" s="489"/>
      <c r="OZL158" s="489"/>
      <c r="OZM158" s="489"/>
      <c r="OZN158" s="489"/>
      <c r="OZO158" s="489"/>
      <c r="OZP158" s="489"/>
      <c r="OZQ158" s="489"/>
      <c r="OZR158" s="489"/>
      <c r="OZS158" s="489"/>
      <c r="OZT158" s="489"/>
      <c r="OZU158" s="489"/>
      <c r="OZV158" s="489"/>
      <c r="OZW158" s="489"/>
      <c r="OZX158" s="489"/>
      <c r="OZY158" s="489"/>
      <c r="OZZ158" s="489"/>
      <c r="PAA158" s="489"/>
      <c r="PAB158" s="489"/>
      <c r="PAC158" s="489"/>
      <c r="PAD158" s="489"/>
      <c r="PAE158" s="489"/>
      <c r="PAF158" s="489"/>
      <c r="PAG158" s="489"/>
      <c r="PAH158" s="489"/>
      <c r="PAI158" s="489"/>
      <c r="PAJ158" s="489"/>
      <c r="PAK158" s="489"/>
      <c r="PAL158" s="489"/>
      <c r="PAM158" s="489"/>
      <c r="PAN158" s="489"/>
      <c r="PAO158" s="489"/>
      <c r="PAP158" s="489"/>
      <c r="PAQ158" s="489"/>
      <c r="PAR158" s="489"/>
      <c r="PAS158" s="489"/>
      <c r="PAT158" s="489"/>
      <c r="PAU158" s="489"/>
      <c r="PAV158" s="489"/>
      <c r="PAW158" s="489"/>
      <c r="PAX158" s="489"/>
      <c r="PAY158" s="489"/>
      <c r="PAZ158" s="489"/>
      <c r="PBA158" s="489"/>
      <c r="PBB158" s="489"/>
      <c r="PBC158" s="489"/>
      <c r="PBD158" s="489"/>
      <c r="PBE158" s="489"/>
      <c r="PBF158" s="489"/>
      <c r="PBG158" s="489"/>
      <c r="PBH158" s="489"/>
      <c r="PBI158" s="489"/>
      <c r="PBJ158" s="489"/>
      <c r="PBK158" s="489"/>
      <c r="PBL158" s="489"/>
      <c r="PBM158" s="489"/>
      <c r="PBN158" s="489"/>
      <c r="PBO158" s="489"/>
      <c r="PBP158" s="489"/>
      <c r="PBQ158" s="489"/>
      <c r="PBR158" s="489"/>
      <c r="PBS158" s="489"/>
      <c r="PBT158" s="489"/>
      <c r="PBU158" s="489"/>
      <c r="PBV158" s="489"/>
      <c r="PBW158" s="489"/>
      <c r="PBX158" s="489"/>
      <c r="PBY158" s="489"/>
      <c r="PBZ158" s="489"/>
      <c r="PCA158" s="489"/>
      <c r="PCB158" s="489"/>
      <c r="PCC158" s="489"/>
      <c r="PCD158" s="489"/>
      <c r="PCE158" s="489"/>
      <c r="PCF158" s="489"/>
      <c r="PCG158" s="489"/>
      <c r="PCH158" s="489"/>
      <c r="PCI158" s="489"/>
      <c r="PCJ158" s="489"/>
      <c r="PCK158" s="489"/>
      <c r="PCL158" s="489"/>
      <c r="PCM158" s="489"/>
      <c r="PCN158" s="489"/>
      <c r="PCO158" s="489"/>
      <c r="PCP158" s="489"/>
      <c r="PCQ158" s="489"/>
      <c r="PCR158" s="489"/>
      <c r="PCS158" s="489"/>
      <c r="PCT158" s="489"/>
      <c r="PCU158" s="489"/>
      <c r="PCV158" s="489"/>
      <c r="PCW158" s="489"/>
      <c r="PCX158" s="489"/>
      <c r="PCY158" s="489"/>
      <c r="PCZ158" s="489"/>
      <c r="PDA158" s="489"/>
      <c r="PDB158" s="489"/>
      <c r="PDC158" s="489"/>
      <c r="PDD158" s="489"/>
      <c r="PDE158" s="489"/>
      <c r="PDF158" s="489"/>
      <c r="PDG158" s="489"/>
      <c r="PDH158" s="489"/>
      <c r="PDI158" s="489"/>
      <c r="PDJ158" s="489"/>
      <c r="PDK158" s="489"/>
      <c r="PDL158" s="489"/>
      <c r="PDM158" s="489"/>
      <c r="PDN158" s="489"/>
      <c r="PDO158" s="489"/>
      <c r="PDP158" s="489"/>
      <c r="PDQ158" s="489"/>
      <c r="PDR158" s="489"/>
      <c r="PDS158" s="489"/>
      <c r="PDT158" s="489"/>
      <c r="PDU158" s="489"/>
      <c r="PDV158" s="489"/>
      <c r="PDW158" s="489"/>
      <c r="PDX158" s="489"/>
      <c r="PDY158" s="489"/>
      <c r="PDZ158" s="489"/>
      <c r="PEA158" s="489"/>
      <c r="PEB158" s="489"/>
      <c r="PEC158" s="489"/>
      <c r="PED158" s="489"/>
      <c r="PEE158" s="489"/>
      <c r="PEF158" s="489"/>
      <c r="PEG158" s="489"/>
      <c r="PEH158" s="489"/>
      <c r="PEI158" s="489"/>
      <c r="PEJ158" s="489"/>
      <c r="PEK158" s="489"/>
      <c r="PEL158" s="489"/>
      <c r="PEM158" s="489"/>
      <c r="PEN158" s="489"/>
      <c r="PEO158" s="489"/>
      <c r="PEP158" s="489"/>
      <c r="PEQ158" s="489"/>
      <c r="PER158" s="489"/>
      <c r="PES158" s="489"/>
      <c r="PET158" s="489"/>
      <c r="PEU158" s="489"/>
      <c r="PEV158" s="489"/>
      <c r="PEW158" s="489"/>
      <c r="PEX158" s="489"/>
      <c r="PEY158" s="489"/>
      <c r="PEZ158" s="489"/>
      <c r="PFA158" s="489"/>
      <c r="PFB158" s="489"/>
      <c r="PFC158" s="489"/>
      <c r="PFD158" s="489"/>
      <c r="PFE158" s="489"/>
      <c r="PFF158" s="489"/>
      <c r="PFG158" s="489"/>
      <c r="PFH158" s="489"/>
      <c r="PFI158" s="489"/>
      <c r="PFJ158" s="489"/>
      <c r="PFK158" s="489"/>
      <c r="PFL158" s="489"/>
      <c r="PFM158" s="489"/>
      <c r="PFN158" s="489"/>
      <c r="PFO158" s="489"/>
      <c r="PFP158" s="489"/>
      <c r="PFQ158" s="489"/>
      <c r="PFR158" s="489"/>
      <c r="PFS158" s="489"/>
      <c r="PFT158" s="489"/>
      <c r="PFU158" s="489"/>
      <c r="PFV158" s="489"/>
      <c r="PFW158" s="489"/>
      <c r="PFX158" s="489"/>
      <c r="PFY158" s="489"/>
      <c r="PFZ158" s="489"/>
      <c r="PGA158" s="489"/>
      <c r="PGB158" s="489"/>
      <c r="PGC158" s="489"/>
      <c r="PGD158" s="489"/>
      <c r="PGE158" s="489"/>
      <c r="PGF158" s="489"/>
      <c r="PGG158" s="489"/>
      <c r="PGH158" s="489"/>
      <c r="PGI158" s="489"/>
      <c r="PGJ158" s="489"/>
      <c r="PGK158" s="489"/>
      <c r="PGL158" s="489"/>
      <c r="PGM158" s="489"/>
      <c r="PGN158" s="489"/>
      <c r="PGO158" s="489"/>
      <c r="PGP158" s="489"/>
      <c r="PGQ158" s="489"/>
      <c r="PGR158" s="489"/>
      <c r="PGS158" s="489"/>
      <c r="PGT158" s="489"/>
      <c r="PGU158" s="489"/>
      <c r="PGV158" s="489"/>
      <c r="PGW158" s="489"/>
      <c r="PGX158" s="489"/>
      <c r="PGY158" s="489"/>
      <c r="PGZ158" s="489"/>
      <c r="PHA158" s="489"/>
      <c r="PHB158" s="489"/>
      <c r="PHC158" s="489"/>
      <c r="PHD158" s="489"/>
      <c r="PHE158" s="489"/>
      <c r="PHF158" s="489"/>
      <c r="PHG158" s="489"/>
      <c r="PHH158" s="489"/>
      <c r="PHI158" s="489"/>
      <c r="PHJ158" s="489"/>
      <c r="PHK158" s="489"/>
      <c r="PHL158" s="489"/>
      <c r="PHM158" s="489"/>
      <c r="PHN158" s="489"/>
      <c r="PHO158" s="489"/>
      <c r="PHP158" s="489"/>
      <c r="PHQ158" s="489"/>
      <c r="PHR158" s="489"/>
      <c r="PHS158" s="489"/>
      <c r="PHT158" s="489"/>
      <c r="PHU158" s="489"/>
      <c r="PHV158" s="489"/>
      <c r="PHW158" s="489"/>
      <c r="PHX158" s="489"/>
      <c r="PHY158" s="489"/>
      <c r="PHZ158" s="489"/>
      <c r="PIA158" s="489"/>
      <c r="PIB158" s="489"/>
      <c r="PIC158" s="489"/>
      <c r="PID158" s="489"/>
      <c r="PIE158" s="489"/>
      <c r="PIF158" s="489"/>
      <c r="PIG158" s="489"/>
      <c r="PIH158" s="489"/>
      <c r="PII158" s="489"/>
      <c r="PIJ158" s="489"/>
      <c r="PIK158" s="489"/>
      <c r="PIL158" s="489"/>
      <c r="PIM158" s="489"/>
      <c r="PIN158" s="489"/>
      <c r="PIO158" s="489"/>
      <c r="PIP158" s="489"/>
      <c r="PIQ158" s="489"/>
      <c r="PIR158" s="489"/>
      <c r="PIS158" s="489"/>
      <c r="PIT158" s="489"/>
      <c r="PIU158" s="489"/>
      <c r="PIV158" s="489"/>
      <c r="PIW158" s="489"/>
      <c r="PIX158" s="489"/>
      <c r="PIY158" s="489"/>
      <c r="PIZ158" s="489"/>
      <c r="PJA158" s="489"/>
      <c r="PJB158" s="489"/>
      <c r="PJC158" s="489"/>
      <c r="PJD158" s="489"/>
      <c r="PJE158" s="489"/>
      <c r="PJF158" s="489"/>
      <c r="PJG158" s="489"/>
      <c r="PJH158" s="489"/>
      <c r="PJI158" s="489"/>
      <c r="PJJ158" s="489"/>
      <c r="PJK158" s="489"/>
      <c r="PJL158" s="489"/>
      <c r="PJM158" s="489"/>
      <c r="PJN158" s="489"/>
      <c r="PJO158" s="489"/>
      <c r="PJP158" s="489"/>
      <c r="PJQ158" s="489"/>
      <c r="PJR158" s="489"/>
      <c r="PJS158" s="489"/>
      <c r="PJT158" s="489"/>
      <c r="PJU158" s="489"/>
      <c r="PJV158" s="489"/>
      <c r="PJW158" s="489"/>
      <c r="PJX158" s="489"/>
      <c r="PJY158" s="489"/>
      <c r="PJZ158" s="489"/>
      <c r="PKA158" s="489"/>
      <c r="PKB158" s="489"/>
      <c r="PKC158" s="489"/>
      <c r="PKD158" s="489"/>
      <c r="PKE158" s="489"/>
      <c r="PKF158" s="489"/>
      <c r="PKG158" s="489"/>
      <c r="PKH158" s="489"/>
      <c r="PKI158" s="489"/>
      <c r="PKJ158" s="489"/>
      <c r="PKK158" s="489"/>
      <c r="PKL158" s="489"/>
      <c r="PKM158" s="489"/>
      <c r="PKN158" s="489"/>
      <c r="PKO158" s="489"/>
      <c r="PKP158" s="489"/>
      <c r="PKQ158" s="489"/>
      <c r="PKR158" s="489"/>
      <c r="PKS158" s="489"/>
      <c r="PKT158" s="489"/>
      <c r="PKU158" s="489"/>
      <c r="PKV158" s="489"/>
      <c r="PKW158" s="489"/>
      <c r="PKX158" s="489"/>
      <c r="PKY158" s="489"/>
      <c r="PKZ158" s="489"/>
      <c r="PLA158" s="489"/>
      <c r="PLB158" s="489"/>
      <c r="PLC158" s="489"/>
      <c r="PLD158" s="489"/>
      <c r="PLE158" s="489"/>
      <c r="PLF158" s="489"/>
      <c r="PLG158" s="489"/>
      <c r="PLH158" s="489"/>
      <c r="PLI158" s="489"/>
      <c r="PLJ158" s="489"/>
      <c r="PLK158" s="489"/>
      <c r="PLL158" s="489"/>
      <c r="PLM158" s="489"/>
      <c r="PLN158" s="489"/>
      <c r="PLO158" s="489"/>
      <c r="PLP158" s="489"/>
      <c r="PLQ158" s="489"/>
      <c r="PLR158" s="489"/>
      <c r="PLS158" s="489"/>
      <c r="PLT158" s="489"/>
      <c r="PLU158" s="489"/>
      <c r="PLV158" s="489"/>
      <c r="PLW158" s="489"/>
      <c r="PLX158" s="489"/>
      <c r="PLY158" s="489"/>
      <c r="PLZ158" s="489"/>
      <c r="PMA158" s="489"/>
      <c r="PMB158" s="489"/>
      <c r="PMC158" s="489"/>
      <c r="PMD158" s="489"/>
      <c r="PME158" s="489"/>
      <c r="PMF158" s="489"/>
      <c r="PMG158" s="489"/>
      <c r="PMH158" s="489"/>
      <c r="PMI158" s="489"/>
      <c r="PMJ158" s="489"/>
      <c r="PMK158" s="489"/>
      <c r="PML158" s="489"/>
      <c r="PMM158" s="489"/>
      <c r="PMN158" s="489"/>
      <c r="PMO158" s="489"/>
      <c r="PMP158" s="489"/>
      <c r="PMQ158" s="489"/>
      <c r="PMR158" s="489"/>
      <c r="PMS158" s="489"/>
      <c r="PMT158" s="489"/>
      <c r="PMU158" s="489"/>
      <c r="PMV158" s="489"/>
      <c r="PMW158" s="489"/>
      <c r="PMX158" s="489"/>
      <c r="PMY158" s="489"/>
      <c r="PMZ158" s="489"/>
      <c r="PNA158" s="489"/>
      <c r="PNB158" s="489"/>
      <c r="PNC158" s="489"/>
      <c r="PND158" s="489"/>
      <c r="PNE158" s="489"/>
      <c r="PNF158" s="489"/>
      <c r="PNG158" s="489"/>
      <c r="PNH158" s="489"/>
      <c r="PNI158" s="489"/>
      <c r="PNJ158" s="489"/>
      <c r="PNK158" s="489"/>
      <c r="PNL158" s="489"/>
      <c r="PNM158" s="489"/>
      <c r="PNN158" s="489"/>
      <c r="PNO158" s="489"/>
      <c r="PNP158" s="489"/>
      <c r="PNQ158" s="489"/>
      <c r="PNR158" s="489"/>
      <c r="PNS158" s="489"/>
      <c r="PNT158" s="489"/>
      <c r="PNU158" s="489"/>
      <c r="PNV158" s="489"/>
      <c r="PNW158" s="489"/>
      <c r="PNX158" s="489"/>
      <c r="PNY158" s="489"/>
      <c r="PNZ158" s="489"/>
      <c r="POA158" s="489"/>
      <c r="POB158" s="489"/>
      <c r="POC158" s="489"/>
      <c r="POD158" s="489"/>
      <c r="POE158" s="489"/>
      <c r="POF158" s="489"/>
      <c r="POG158" s="489"/>
      <c r="POH158" s="489"/>
      <c r="POI158" s="489"/>
      <c r="POJ158" s="489"/>
      <c r="POK158" s="489"/>
      <c r="POL158" s="489"/>
      <c r="POM158" s="489"/>
      <c r="PON158" s="489"/>
      <c r="POO158" s="489"/>
      <c r="POP158" s="489"/>
      <c r="POQ158" s="489"/>
      <c r="POR158" s="489"/>
      <c r="POS158" s="489"/>
      <c r="POT158" s="489"/>
      <c r="POU158" s="489"/>
      <c r="POV158" s="489"/>
      <c r="POW158" s="489"/>
      <c r="POX158" s="489"/>
      <c r="POY158" s="489"/>
      <c r="POZ158" s="489"/>
      <c r="PPA158" s="489"/>
      <c r="PPB158" s="489"/>
      <c r="PPC158" s="489"/>
      <c r="PPD158" s="489"/>
      <c r="PPE158" s="489"/>
      <c r="PPF158" s="489"/>
      <c r="PPG158" s="489"/>
      <c r="PPH158" s="489"/>
      <c r="PPI158" s="489"/>
      <c r="PPJ158" s="489"/>
      <c r="PPK158" s="489"/>
      <c r="PPL158" s="489"/>
      <c r="PPM158" s="489"/>
      <c r="PPN158" s="489"/>
      <c r="PPO158" s="489"/>
      <c r="PPP158" s="489"/>
      <c r="PPQ158" s="489"/>
      <c r="PPR158" s="489"/>
      <c r="PPS158" s="489"/>
      <c r="PPT158" s="489"/>
      <c r="PPU158" s="489"/>
      <c r="PPV158" s="489"/>
      <c r="PPW158" s="489"/>
      <c r="PPX158" s="489"/>
      <c r="PPY158" s="489"/>
      <c r="PPZ158" s="489"/>
      <c r="PQA158" s="489"/>
      <c r="PQB158" s="489"/>
      <c r="PQC158" s="489"/>
      <c r="PQD158" s="489"/>
      <c r="PQE158" s="489"/>
      <c r="PQF158" s="489"/>
      <c r="PQG158" s="489"/>
      <c r="PQH158" s="489"/>
      <c r="PQI158" s="489"/>
      <c r="PQJ158" s="489"/>
      <c r="PQK158" s="489"/>
      <c r="PQL158" s="489"/>
      <c r="PQM158" s="489"/>
      <c r="PQN158" s="489"/>
      <c r="PQO158" s="489"/>
      <c r="PQP158" s="489"/>
      <c r="PQQ158" s="489"/>
      <c r="PQR158" s="489"/>
      <c r="PQS158" s="489"/>
      <c r="PQT158" s="489"/>
      <c r="PQU158" s="489"/>
      <c r="PQV158" s="489"/>
      <c r="PQW158" s="489"/>
      <c r="PQX158" s="489"/>
      <c r="PQY158" s="489"/>
      <c r="PQZ158" s="489"/>
      <c r="PRA158" s="489"/>
      <c r="PRB158" s="489"/>
      <c r="PRC158" s="489"/>
      <c r="PRD158" s="489"/>
      <c r="PRE158" s="489"/>
      <c r="PRF158" s="489"/>
      <c r="PRG158" s="489"/>
      <c r="PRH158" s="489"/>
      <c r="PRI158" s="489"/>
      <c r="PRJ158" s="489"/>
      <c r="PRK158" s="489"/>
      <c r="PRL158" s="489"/>
      <c r="PRM158" s="489"/>
      <c r="PRN158" s="489"/>
      <c r="PRO158" s="489"/>
      <c r="PRP158" s="489"/>
      <c r="PRQ158" s="489"/>
      <c r="PRR158" s="489"/>
      <c r="PRS158" s="489"/>
      <c r="PRT158" s="489"/>
      <c r="PRU158" s="489"/>
      <c r="PRV158" s="489"/>
      <c r="PRW158" s="489"/>
      <c r="PRX158" s="489"/>
      <c r="PRY158" s="489"/>
      <c r="PRZ158" s="489"/>
      <c r="PSA158" s="489"/>
      <c r="PSB158" s="489"/>
      <c r="PSC158" s="489"/>
      <c r="PSD158" s="489"/>
      <c r="PSE158" s="489"/>
      <c r="PSF158" s="489"/>
      <c r="PSG158" s="489"/>
      <c r="PSH158" s="489"/>
      <c r="PSI158" s="489"/>
      <c r="PSJ158" s="489"/>
      <c r="PSK158" s="489"/>
      <c r="PSL158" s="489"/>
      <c r="PSM158" s="489"/>
      <c r="PSN158" s="489"/>
      <c r="PSO158" s="489"/>
      <c r="PSP158" s="489"/>
      <c r="PSQ158" s="489"/>
      <c r="PSR158" s="489"/>
      <c r="PSS158" s="489"/>
      <c r="PST158" s="489"/>
      <c r="PSU158" s="489"/>
      <c r="PSV158" s="489"/>
      <c r="PSW158" s="489"/>
      <c r="PSX158" s="489"/>
      <c r="PSY158" s="489"/>
      <c r="PSZ158" s="489"/>
      <c r="PTA158" s="489"/>
      <c r="PTB158" s="489"/>
      <c r="PTC158" s="489"/>
      <c r="PTD158" s="489"/>
      <c r="PTE158" s="489"/>
      <c r="PTF158" s="489"/>
      <c r="PTG158" s="489"/>
      <c r="PTH158" s="489"/>
      <c r="PTI158" s="489"/>
      <c r="PTJ158" s="489"/>
      <c r="PTK158" s="489"/>
      <c r="PTL158" s="489"/>
      <c r="PTM158" s="489"/>
      <c r="PTN158" s="489"/>
      <c r="PTO158" s="489"/>
      <c r="PTP158" s="489"/>
      <c r="PTQ158" s="489"/>
      <c r="PTR158" s="489"/>
      <c r="PTS158" s="489"/>
      <c r="PTT158" s="489"/>
      <c r="PTU158" s="489"/>
      <c r="PTV158" s="489"/>
      <c r="PTW158" s="489"/>
      <c r="PTX158" s="489"/>
      <c r="PTY158" s="489"/>
      <c r="PTZ158" s="489"/>
      <c r="PUA158" s="489"/>
      <c r="PUB158" s="489"/>
      <c r="PUC158" s="489"/>
      <c r="PUD158" s="489"/>
      <c r="PUE158" s="489"/>
      <c r="PUF158" s="489"/>
      <c r="PUG158" s="489"/>
      <c r="PUH158" s="489"/>
      <c r="PUI158" s="489"/>
      <c r="PUJ158" s="489"/>
      <c r="PUK158" s="489"/>
      <c r="PUL158" s="489"/>
      <c r="PUM158" s="489"/>
      <c r="PUN158" s="489"/>
      <c r="PUO158" s="489"/>
      <c r="PUP158" s="489"/>
      <c r="PUQ158" s="489"/>
      <c r="PUR158" s="489"/>
      <c r="PUS158" s="489"/>
      <c r="PUT158" s="489"/>
      <c r="PUU158" s="489"/>
      <c r="PUV158" s="489"/>
      <c r="PUW158" s="489"/>
      <c r="PUX158" s="489"/>
      <c r="PUY158" s="489"/>
      <c r="PUZ158" s="489"/>
      <c r="PVA158" s="489"/>
      <c r="PVB158" s="489"/>
      <c r="PVC158" s="489"/>
      <c r="PVD158" s="489"/>
      <c r="PVE158" s="489"/>
      <c r="PVF158" s="489"/>
      <c r="PVG158" s="489"/>
      <c r="PVH158" s="489"/>
      <c r="PVI158" s="489"/>
      <c r="PVJ158" s="489"/>
      <c r="PVK158" s="489"/>
      <c r="PVL158" s="489"/>
      <c r="PVM158" s="489"/>
      <c r="PVN158" s="489"/>
      <c r="PVO158" s="489"/>
      <c r="PVP158" s="489"/>
      <c r="PVQ158" s="489"/>
      <c r="PVR158" s="489"/>
      <c r="PVS158" s="489"/>
      <c r="PVT158" s="489"/>
      <c r="PVU158" s="489"/>
      <c r="PVV158" s="489"/>
      <c r="PVW158" s="489"/>
      <c r="PVX158" s="489"/>
      <c r="PVY158" s="489"/>
      <c r="PVZ158" s="489"/>
      <c r="PWA158" s="489"/>
      <c r="PWB158" s="489"/>
      <c r="PWC158" s="489"/>
      <c r="PWD158" s="489"/>
      <c r="PWE158" s="489"/>
      <c r="PWF158" s="489"/>
      <c r="PWG158" s="489"/>
      <c r="PWH158" s="489"/>
      <c r="PWI158" s="489"/>
      <c r="PWJ158" s="489"/>
      <c r="PWK158" s="489"/>
      <c r="PWL158" s="489"/>
      <c r="PWM158" s="489"/>
      <c r="PWN158" s="489"/>
      <c r="PWO158" s="489"/>
      <c r="PWP158" s="489"/>
      <c r="PWQ158" s="489"/>
      <c r="PWR158" s="489"/>
      <c r="PWS158" s="489"/>
      <c r="PWT158" s="489"/>
      <c r="PWU158" s="489"/>
      <c r="PWV158" s="489"/>
      <c r="PWW158" s="489"/>
      <c r="PWX158" s="489"/>
      <c r="PWY158" s="489"/>
      <c r="PWZ158" s="489"/>
      <c r="PXA158" s="489"/>
      <c r="PXB158" s="489"/>
      <c r="PXC158" s="489"/>
      <c r="PXD158" s="489"/>
      <c r="PXE158" s="489"/>
      <c r="PXF158" s="489"/>
      <c r="PXG158" s="489"/>
      <c r="PXH158" s="489"/>
      <c r="PXI158" s="489"/>
      <c r="PXJ158" s="489"/>
      <c r="PXK158" s="489"/>
      <c r="PXL158" s="489"/>
      <c r="PXM158" s="489"/>
      <c r="PXN158" s="489"/>
      <c r="PXO158" s="489"/>
      <c r="PXP158" s="489"/>
      <c r="PXQ158" s="489"/>
      <c r="PXR158" s="489"/>
      <c r="PXS158" s="489"/>
      <c r="PXT158" s="489"/>
      <c r="PXU158" s="489"/>
      <c r="PXV158" s="489"/>
      <c r="PXW158" s="489"/>
      <c r="PXX158" s="489"/>
      <c r="PXY158" s="489"/>
      <c r="PXZ158" s="489"/>
      <c r="PYA158" s="489"/>
      <c r="PYB158" s="489"/>
      <c r="PYC158" s="489"/>
      <c r="PYD158" s="489"/>
      <c r="PYE158" s="489"/>
      <c r="PYF158" s="489"/>
      <c r="PYG158" s="489"/>
      <c r="PYH158" s="489"/>
      <c r="PYI158" s="489"/>
      <c r="PYJ158" s="489"/>
      <c r="PYK158" s="489"/>
      <c r="PYL158" s="489"/>
      <c r="PYM158" s="489"/>
      <c r="PYN158" s="489"/>
      <c r="PYO158" s="489"/>
      <c r="PYP158" s="489"/>
      <c r="PYQ158" s="489"/>
      <c r="PYR158" s="489"/>
      <c r="PYS158" s="489"/>
      <c r="PYT158" s="489"/>
      <c r="PYU158" s="489"/>
      <c r="PYV158" s="489"/>
      <c r="PYW158" s="489"/>
      <c r="PYX158" s="489"/>
      <c r="PYY158" s="489"/>
      <c r="PYZ158" s="489"/>
      <c r="PZA158" s="489"/>
      <c r="PZB158" s="489"/>
      <c r="PZC158" s="489"/>
      <c r="PZD158" s="489"/>
      <c r="PZE158" s="489"/>
      <c r="PZF158" s="489"/>
      <c r="PZG158" s="489"/>
      <c r="PZH158" s="489"/>
      <c r="PZI158" s="489"/>
      <c r="PZJ158" s="489"/>
      <c r="PZK158" s="489"/>
      <c r="PZL158" s="489"/>
      <c r="PZM158" s="489"/>
      <c r="PZN158" s="489"/>
      <c r="PZO158" s="489"/>
      <c r="PZP158" s="489"/>
      <c r="PZQ158" s="489"/>
      <c r="PZR158" s="489"/>
      <c r="PZS158" s="489"/>
      <c r="PZT158" s="489"/>
      <c r="PZU158" s="489"/>
      <c r="PZV158" s="489"/>
      <c r="PZW158" s="489"/>
      <c r="PZX158" s="489"/>
      <c r="PZY158" s="489"/>
      <c r="PZZ158" s="489"/>
      <c r="QAA158" s="489"/>
      <c r="QAB158" s="489"/>
      <c r="QAC158" s="489"/>
      <c r="QAD158" s="489"/>
      <c r="QAE158" s="489"/>
      <c r="QAF158" s="489"/>
      <c r="QAG158" s="489"/>
      <c r="QAH158" s="489"/>
      <c r="QAI158" s="489"/>
      <c r="QAJ158" s="489"/>
      <c r="QAK158" s="489"/>
      <c r="QAL158" s="489"/>
      <c r="QAM158" s="489"/>
      <c r="QAN158" s="489"/>
      <c r="QAO158" s="489"/>
      <c r="QAP158" s="489"/>
      <c r="QAQ158" s="489"/>
      <c r="QAR158" s="489"/>
      <c r="QAS158" s="489"/>
      <c r="QAT158" s="489"/>
      <c r="QAU158" s="489"/>
      <c r="QAV158" s="489"/>
      <c r="QAW158" s="489"/>
      <c r="QAX158" s="489"/>
      <c r="QAY158" s="489"/>
      <c r="QAZ158" s="489"/>
      <c r="QBA158" s="489"/>
      <c r="QBB158" s="489"/>
      <c r="QBC158" s="489"/>
      <c r="QBD158" s="489"/>
      <c r="QBE158" s="489"/>
      <c r="QBF158" s="489"/>
      <c r="QBG158" s="489"/>
      <c r="QBH158" s="489"/>
      <c r="QBI158" s="489"/>
      <c r="QBJ158" s="489"/>
      <c r="QBK158" s="489"/>
      <c r="QBL158" s="489"/>
      <c r="QBM158" s="489"/>
      <c r="QBN158" s="489"/>
      <c r="QBO158" s="489"/>
      <c r="QBP158" s="489"/>
      <c r="QBQ158" s="489"/>
      <c r="QBR158" s="489"/>
      <c r="QBS158" s="489"/>
      <c r="QBT158" s="489"/>
      <c r="QBU158" s="489"/>
      <c r="QBV158" s="489"/>
      <c r="QBW158" s="489"/>
      <c r="QBX158" s="489"/>
      <c r="QBY158" s="489"/>
      <c r="QBZ158" s="489"/>
      <c r="QCA158" s="489"/>
      <c r="QCB158" s="489"/>
      <c r="QCC158" s="489"/>
      <c r="QCD158" s="489"/>
      <c r="QCE158" s="489"/>
      <c r="QCF158" s="489"/>
      <c r="QCG158" s="489"/>
      <c r="QCH158" s="489"/>
      <c r="QCI158" s="489"/>
      <c r="QCJ158" s="489"/>
      <c r="QCK158" s="489"/>
      <c r="QCL158" s="489"/>
      <c r="QCM158" s="489"/>
      <c r="QCN158" s="489"/>
      <c r="QCO158" s="489"/>
      <c r="QCP158" s="489"/>
      <c r="QCQ158" s="489"/>
      <c r="QCR158" s="489"/>
      <c r="QCS158" s="489"/>
      <c r="QCT158" s="489"/>
      <c r="QCU158" s="489"/>
      <c r="QCV158" s="489"/>
      <c r="QCW158" s="489"/>
      <c r="QCX158" s="489"/>
      <c r="QCY158" s="489"/>
      <c r="QCZ158" s="489"/>
      <c r="QDA158" s="489"/>
      <c r="QDB158" s="489"/>
      <c r="QDC158" s="489"/>
      <c r="QDD158" s="489"/>
      <c r="QDE158" s="489"/>
      <c r="QDF158" s="489"/>
      <c r="QDG158" s="489"/>
      <c r="QDH158" s="489"/>
      <c r="QDI158" s="489"/>
      <c r="QDJ158" s="489"/>
      <c r="QDK158" s="489"/>
      <c r="QDL158" s="489"/>
      <c r="QDM158" s="489"/>
      <c r="QDN158" s="489"/>
      <c r="QDO158" s="489"/>
      <c r="QDP158" s="489"/>
      <c r="QDQ158" s="489"/>
      <c r="QDR158" s="489"/>
      <c r="QDS158" s="489"/>
      <c r="QDT158" s="489"/>
      <c r="QDU158" s="489"/>
      <c r="QDV158" s="489"/>
      <c r="QDW158" s="489"/>
      <c r="QDX158" s="489"/>
      <c r="QDY158" s="489"/>
      <c r="QDZ158" s="489"/>
      <c r="QEA158" s="489"/>
      <c r="QEB158" s="489"/>
      <c r="QEC158" s="489"/>
      <c r="QED158" s="489"/>
      <c r="QEE158" s="489"/>
      <c r="QEF158" s="489"/>
      <c r="QEG158" s="489"/>
      <c r="QEH158" s="489"/>
      <c r="QEI158" s="489"/>
      <c r="QEJ158" s="489"/>
      <c r="QEK158" s="489"/>
      <c r="QEL158" s="489"/>
      <c r="QEM158" s="489"/>
      <c r="QEN158" s="489"/>
      <c r="QEO158" s="489"/>
      <c r="QEP158" s="489"/>
      <c r="QEQ158" s="489"/>
      <c r="QER158" s="489"/>
      <c r="QES158" s="489"/>
      <c r="QET158" s="489"/>
      <c r="QEU158" s="489"/>
      <c r="QEV158" s="489"/>
      <c r="QEW158" s="489"/>
      <c r="QEX158" s="489"/>
      <c r="QEY158" s="489"/>
      <c r="QEZ158" s="489"/>
      <c r="QFA158" s="489"/>
      <c r="QFB158" s="489"/>
      <c r="QFC158" s="489"/>
      <c r="QFD158" s="489"/>
      <c r="QFE158" s="489"/>
      <c r="QFF158" s="489"/>
      <c r="QFG158" s="489"/>
      <c r="QFH158" s="489"/>
      <c r="QFI158" s="489"/>
      <c r="QFJ158" s="489"/>
      <c r="QFK158" s="489"/>
      <c r="QFL158" s="489"/>
      <c r="QFM158" s="489"/>
      <c r="QFN158" s="489"/>
      <c r="QFO158" s="489"/>
      <c r="QFP158" s="489"/>
      <c r="QFQ158" s="489"/>
      <c r="QFR158" s="489"/>
      <c r="QFS158" s="489"/>
      <c r="QFT158" s="489"/>
      <c r="QFU158" s="489"/>
      <c r="QFV158" s="489"/>
      <c r="QFW158" s="489"/>
      <c r="QFX158" s="489"/>
      <c r="QFY158" s="489"/>
      <c r="QFZ158" s="489"/>
      <c r="QGA158" s="489"/>
      <c r="QGB158" s="489"/>
      <c r="QGC158" s="489"/>
      <c r="QGD158" s="489"/>
      <c r="QGE158" s="489"/>
      <c r="QGF158" s="489"/>
      <c r="QGG158" s="489"/>
      <c r="QGH158" s="489"/>
      <c r="QGI158" s="489"/>
      <c r="QGJ158" s="489"/>
      <c r="QGK158" s="489"/>
      <c r="QGL158" s="489"/>
      <c r="QGM158" s="489"/>
      <c r="QGN158" s="489"/>
      <c r="QGO158" s="489"/>
      <c r="QGP158" s="489"/>
      <c r="QGQ158" s="489"/>
      <c r="QGR158" s="489"/>
      <c r="QGS158" s="489"/>
      <c r="QGT158" s="489"/>
      <c r="QGU158" s="489"/>
      <c r="QGV158" s="489"/>
      <c r="QGW158" s="489"/>
      <c r="QGX158" s="489"/>
      <c r="QGY158" s="489"/>
      <c r="QGZ158" s="489"/>
      <c r="QHA158" s="489"/>
      <c r="QHB158" s="489"/>
      <c r="QHC158" s="489"/>
      <c r="QHD158" s="489"/>
      <c r="QHE158" s="489"/>
      <c r="QHF158" s="489"/>
      <c r="QHG158" s="489"/>
      <c r="QHH158" s="489"/>
      <c r="QHI158" s="489"/>
      <c r="QHJ158" s="489"/>
      <c r="QHK158" s="489"/>
      <c r="QHL158" s="489"/>
      <c r="QHM158" s="489"/>
      <c r="QHN158" s="489"/>
      <c r="QHO158" s="489"/>
      <c r="QHP158" s="489"/>
      <c r="QHQ158" s="489"/>
      <c r="QHR158" s="489"/>
      <c r="QHS158" s="489"/>
      <c r="QHT158" s="489"/>
      <c r="QHU158" s="489"/>
      <c r="QHV158" s="489"/>
      <c r="QHW158" s="489"/>
      <c r="QHX158" s="489"/>
      <c r="QHY158" s="489"/>
      <c r="QHZ158" s="489"/>
      <c r="QIA158" s="489"/>
      <c r="QIB158" s="489"/>
      <c r="QIC158" s="489"/>
      <c r="QID158" s="489"/>
      <c r="QIE158" s="489"/>
      <c r="QIF158" s="489"/>
      <c r="QIG158" s="489"/>
      <c r="QIH158" s="489"/>
      <c r="QII158" s="489"/>
      <c r="QIJ158" s="489"/>
      <c r="QIK158" s="489"/>
      <c r="QIL158" s="489"/>
      <c r="QIM158" s="489"/>
      <c r="QIN158" s="489"/>
      <c r="QIO158" s="489"/>
      <c r="QIP158" s="489"/>
      <c r="QIQ158" s="489"/>
      <c r="QIR158" s="489"/>
      <c r="QIS158" s="489"/>
      <c r="QIT158" s="489"/>
      <c r="QIU158" s="489"/>
      <c r="QIV158" s="489"/>
      <c r="QIW158" s="489"/>
      <c r="QIX158" s="489"/>
      <c r="QIY158" s="489"/>
      <c r="QIZ158" s="489"/>
      <c r="QJA158" s="489"/>
      <c r="QJB158" s="489"/>
      <c r="QJC158" s="489"/>
      <c r="QJD158" s="489"/>
      <c r="QJE158" s="489"/>
      <c r="QJF158" s="489"/>
      <c r="QJG158" s="489"/>
      <c r="QJH158" s="489"/>
      <c r="QJI158" s="489"/>
      <c r="QJJ158" s="489"/>
      <c r="QJK158" s="489"/>
      <c r="QJL158" s="489"/>
      <c r="QJM158" s="489"/>
      <c r="QJN158" s="489"/>
      <c r="QJO158" s="489"/>
      <c r="QJP158" s="489"/>
      <c r="QJQ158" s="489"/>
      <c r="QJR158" s="489"/>
      <c r="QJS158" s="489"/>
      <c r="QJT158" s="489"/>
      <c r="QJU158" s="489"/>
      <c r="QJV158" s="489"/>
      <c r="QJW158" s="489"/>
      <c r="QJX158" s="489"/>
      <c r="QJY158" s="489"/>
      <c r="QJZ158" s="489"/>
      <c r="QKA158" s="489"/>
      <c r="QKB158" s="489"/>
      <c r="QKC158" s="489"/>
      <c r="QKD158" s="489"/>
      <c r="QKE158" s="489"/>
      <c r="QKF158" s="489"/>
      <c r="QKG158" s="489"/>
      <c r="QKH158" s="489"/>
      <c r="QKI158" s="489"/>
      <c r="QKJ158" s="489"/>
      <c r="QKK158" s="489"/>
      <c r="QKL158" s="489"/>
      <c r="QKM158" s="489"/>
      <c r="QKN158" s="489"/>
      <c r="QKO158" s="489"/>
      <c r="QKP158" s="489"/>
      <c r="QKQ158" s="489"/>
      <c r="QKR158" s="489"/>
      <c r="QKS158" s="489"/>
      <c r="QKT158" s="489"/>
      <c r="QKU158" s="489"/>
      <c r="QKV158" s="489"/>
      <c r="QKW158" s="489"/>
      <c r="QKX158" s="489"/>
      <c r="QKY158" s="489"/>
      <c r="QKZ158" s="489"/>
      <c r="QLA158" s="489"/>
      <c r="QLB158" s="489"/>
      <c r="QLC158" s="489"/>
      <c r="QLD158" s="489"/>
      <c r="QLE158" s="489"/>
      <c r="QLF158" s="489"/>
      <c r="QLG158" s="489"/>
      <c r="QLH158" s="489"/>
      <c r="QLI158" s="489"/>
      <c r="QLJ158" s="489"/>
      <c r="QLK158" s="489"/>
      <c r="QLL158" s="489"/>
      <c r="QLM158" s="489"/>
      <c r="QLN158" s="489"/>
      <c r="QLO158" s="489"/>
      <c r="QLP158" s="489"/>
      <c r="QLQ158" s="489"/>
      <c r="QLR158" s="489"/>
      <c r="QLS158" s="489"/>
      <c r="QLT158" s="489"/>
      <c r="QLU158" s="489"/>
      <c r="QLV158" s="489"/>
      <c r="QLW158" s="489"/>
      <c r="QLX158" s="489"/>
      <c r="QLY158" s="489"/>
      <c r="QLZ158" s="489"/>
      <c r="QMA158" s="489"/>
      <c r="QMB158" s="489"/>
      <c r="QMC158" s="489"/>
      <c r="QMD158" s="489"/>
      <c r="QME158" s="489"/>
      <c r="QMF158" s="489"/>
      <c r="QMG158" s="489"/>
      <c r="QMH158" s="489"/>
      <c r="QMI158" s="489"/>
      <c r="QMJ158" s="489"/>
      <c r="QMK158" s="489"/>
      <c r="QML158" s="489"/>
      <c r="QMM158" s="489"/>
      <c r="QMN158" s="489"/>
      <c r="QMO158" s="489"/>
      <c r="QMP158" s="489"/>
      <c r="QMQ158" s="489"/>
      <c r="QMR158" s="489"/>
      <c r="QMS158" s="489"/>
      <c r="QMT158" s="489"/>
      <c r="QMU158" s="489"/>
      <c r="QMV158" s="489"/>
      <c r="QMW158" s="489"/>
      <c r="QMX158" s="489"/>
      <c r="QMY158" s="489"/>
      <c r="QMZ158" s="489"/>
      <c r="QNA158" s="489"/>
      <c r="QNB158" s="489"/>
      <c r="QNC158" s="489"/>
      <c r="QND158" s="489"/>
      <c r="QNE158" s="489"/>
      <c r="QNF158" s="489"/>
      <c r="QNG158" s="489"/>
      <c r="QNH158" s="489"/>
      <c r="QNI158" s="489"/>
      <c r="QNJ158" s="489"/>
      <c r="QNK158" s="489"/>
      <c r="QNL158" s="489"/>
      <c r="QNM158" s="489"/>
      <c r="QNN158" s="489"/>
      <c r="QNO158" s="489"/>
      <c r="QNP158" s="489"/>
      <c r="QNQ158" s="489"/>
      <c r="QNR158" s="489"/>
      <c r="QNS158" s="489"/>
      <c r="QNT158" s="489"/>
      <c r="QNU158" s="489"/>
      <c r="QNV158" s="489"/>
      <c r="QNW158" s="489"/>
      <c r="QNX158" s="489"/>
      <c r="QNY158" s="489"/>
      <c r="QNZ158" s="489"/>
      <c r="QOA158" s="489"/>
      <c r="QOB158" s="489"/>
      <c r="QOC158" s="489"/>
      <c r="QOD158" s="489"/>
      <c r="QOE158" s="489"/>
      <c r="QOF158" s="489"/>
      <c r="QOG158" s="489"/>
      <c r="QOH158" s="489"/>
      <c r="QOI158" s="489"/>
      <c r="QOJ158" s="489"/>
      <c r="QOK158" s="489"/>
      <c r="QOL158" s="489"/>
      <c r="QOM158" s="489"/>
      <c r="QON158" s="489"/>
      <c r="QOO158" s="489"/>
      <c r="QOP158" s="489"/>
      <c r="QOQ158" s="489"/>
      <c r="QOR158" s="489"/>
      <c r="QOS158" s="489"/>
      <c r="QOT158" s="489"/>
      <c r="QOU158" s="489"/>
      <c r="QOV158" s="489"/>
      <c r="QOW158" s="489"/>
      <c r="QOX158" s="489"/>
      <c r="QOY158" s="489"/>
      <c r="QOZ158" s="489"/>
      <c r="QPA158" s="489"/>
      <c r="QPB158" s="489"/>
      <c r="QPC158" s="489"/>
      <c r="QPD158" s="489"/>
      <c r="QPE158" s="489"/>
      <c r="QPF158" s="489"/>
      <c r="QPG158" s="489"/>
      <c r="QPH158" s="489"/>
      <c r="QPI158" s="489"/>
      <c r="QPJ158" s="489"/>
      <c r="QPK158" s="489"/>
      <c r="QPL158" s="489"/>
      <c r="QPM158" s="489"/>
      <c r="QPN158" s="489"/>
      <c r="QPO158" s="489"/>
      <c r="QPP158" s="489"/>
      <c r="QPQ158" s="489"/>
      <c r="QPR158" s="489"/>
      <c r="QPS158" s="489"/>
      <c r="QPT158" s="489"/>
      <c r="QPU158" s="489"/>
      <c r="QPV158" s="489"/>
      <c r="QPW158" s="489"/>
      <c r="QPX158" s="489"/>
      <c r="QPY158" s="489"/>
      <c r="QPZ158" s="489"/>
      <c r="QQA158" s="489"/>
      <c r="QQB158" s="489"/>
      <c r="QQC158" s="489"/>
      <c r="QQD158" s="489"/>
      <c r="QQE158" s="489"/>
      <c r="QQF158" s="489"/>
      <c r="QQG158" s="489"/>
      <c r="QQH158" s="489"/>
      <c r="QQI158" s="489"/>
      <c r="QQJ158" s="489"/>
      <c r="QQK158" s="489"/>
      <c r="QQL158" s="489"/>
      <c r="QQM158" s="489"/>
      <c r="QQN158" s="489"/>
      <c r="QQO158" s="489"/>
      <c r="QQP158" s="489"/>
      <c r="QQQ158" s="489"/>
      <c r="QQR158" s="489"/>
      <c r="QQS158" s="489"/>
      <c r="QQT158" s="489"/>
      <c r="QQU158" s="489"/>
      <c r="QQV158" s="489"/>
      <c r="QQW158" s="489"/>
      <c r="QQX158" s="489"/>
      <c r="QQY158" s="489"/>
      <c r="QQZ158" s="489"/>
      <c r="QRA158" s="489"/>
      <c r="QRB158" s="489"/>
      <c r="QRC158" s="489"/>
      <c r="QRD158" s="489"/>
      <c r="QRE158" s="489"/>
      <c r="QRF158" s="489"/>
      <c r="QRG158" s="489"/>
      <c r="QRH158" s="489"/>
      <c r="QRI158" s="489"/>
      <c r="QRJ158" s="489"/>
      <c r="QRK158" s="489"/>
      <c r="QRL158" s="489"/>
      <c r="QRM158" s="489"/>
      <c r="QRN158" s="489"/>
      <c r="QRO158" s="489"/>
      <c r="QRP158" s="489"/>
      <c r="QRQ158" s="489"/>
      <c r="QRR158" s="489"/>
      <c r="QRS158" s="489"/>
      <c r="QRT158" s="489"/>
      <c r="QRU158" s="489"/>
      <c r="QRV158" s="489"/>
      <c r="QRW158" s="489"/>
      <c r="QRX158" s="489"/>
      <c r="QRY158" s="489"/>
      <c r="QRZ158" s="489"/>
      <c r="QSA158" s="489"/>
      <c r="QSB158" s="489"/>
      <c r="QSC158" s="489"/>
      <c r="QSD158" s="489"/>
      <c r="QSE158" s="489"/>
      <c r="QSF158" s="489"/>
      <c r="QSG158" s="489"/>
      <c r="QSH158" s="489"/>
      <c r="QSI158" s="489"/>
      <c r="QSJ158" s="489"/>
      <c r="QSK158" s="489"/>
      <c r="QSL158" s="489"/>
      <c r="QSM158" s="489"/>
      <c r="QSN158" s="489"/>
      <c r="QSO158" s="489"/>
      <c r="QSP158" s="489"/>
      <c r="QSQ158" s="489"/>
      <c r="QSR158" s="489"/>
      <c r="QSS158" s="489"/>
      <c r="QST158" s="489"/>
      <c r="QSU158" s="489"/>
      <c r="QSV158" s="489"/>
      <c r="QSW158" s="489"/>
      <c r="QSX158" s="489"/>
      <c r="QSY158" s="489"/>
      <c r="QSZ158" s="489"/>
      <c r="QTA158" s="489"/>
      <c r="QTB158" s="489"/>
      <c r="QTC158" s="489"/>
      <c r="QTD158" s="489"/>
      <c r="QTE158" s="489"/>
      <c r="QTF158" s="489"/>
      <c r="QTG158" s="489"/>
      <c r="QTH158" s="489"/>
      <c r="QTI158" s="489"/>
      <c r="QTJ158" s="489"/>
      <c r="QTK158" s="489"/>
      <c r="QTL158" s="489"/>
      <c r="QTM158" s="489"/>
      <c r="QTN158" s="489"/>
      <c r="QTO158" s="489"/>
      <c r="QTP158" s="489"/>
      <c r="QTQ158" s="489"/>
      <c r="QTR158" s="489"/>
      <c r="QTS158" s="489"/>
      <c r="QTT158" s="489"/>
      <c r="QTU158" s="489"/>
      <c r="QTV158" s="489"/>
      <c r="QTW158" s="489"/>
      <c r="QTX158" s="489"/>
      <c r="QTY158" s="489"/>
      <c r="QTZ158" s="489"/>
      <c r="QUA158" s="489"/>
      <c r="QUB158" s="489"/>
      <c r="QUC158" s="489"/>
      <c r="QUD158" s="489"/>
      <c r="QUE158" s="489"/>
      <c r="QUF158" s="489"/>
      <c r="QUG158" s="489"/>
      <c r="QUH158" s="489"/>
      <c r="QUI158" s="489"/>
      <c r="QUJ158" s="489"/>
      <c r="QUK158" s="489"/>
      <c r="QUL158" s="489"/>
      <c r="QUM158" s="489"/>
      <c r="QUN158" s="489"/>
      <c r="QUO158" s="489"/>
      <c r="QUP158" s="489"/>
      <c r="QUQ158" s="489"/>
      <c r="QUR158" s="489"/>
      <c r="QUS158" s="489"/>
      <c r="QUT158" s="489"/>
      <c r="QUU158" s="489"/>
      <c r="QUV158" s="489"/>
      <c r="QUW158" s="489"/>
      <c r="QUX158" s="489"/>
      <c r="QUY158" s="489"/>
      <c r="QUZ158" s="489"/>
      <c r="QVA158" s="489"/>
      <c r="QVB158" s="489"/>
      <c r="QVC158" s="489"/>
      <c r="QVD158" s="489"/>
      <c r="QVE158" s="489"/>
      <c r="QVF158" s="489"/>
      <c r="QVG158" s="489"/>
      <c r="QVH158" s="489"/>
      <c r="QVI158" s="489"/>
      <c r="QVJ158" s="489"/>
      <c r="QVK158" s="489"/>
      <c r="QVL158" s="489"/>
      <c r="QVM158" s="489"/>
      <c r="QVN158" s="489"/>
      <c r="QVO158" s="489"/>
      <c r="QVP158" s="489"/>
      <c r="QVQ158" s="489"/>
      <c r="QVR158" s="489"/>
      <c r="QVS158" s="489"/>
      <c r="QVT158" s="489"/>
      <c r="QVU158" s="489"/>
      <c r="QVV158" s="489"/>
      <c r="QVW158" s="489"/>
      <c r="QVX158" s="489"/>
      <c r="QVY158" s="489"/>
      <c r="QVZ158" s="489"/>
      <c r="QWA158" s="489"/>
      <c r="QWB158" s="489"/>
      <c r="QWC158" s="489"/>
      <c r="QWD158" s="489"/>
      <c r="QWE158" s="489"/>
      <c r="QWF158" s="489"/>
      <c r="QWG158" s="489"/>
      <c r="QWH158" s="489"/>
      <c r="QWI158" s="489"/>
      <c r="QWJ158" s="489"/>
      <c r="QWK158" s="489"/>
      <c r="QWL158" s="489"/>
      <c r="QWM158" s="489"/>
      <c r="QWN158" s="489"/>
      <c r="QWO158" s="489"/>
      <c r="QWP158" s="489"/>
      <c r="QWQ158" s="489"/>
      <c r="QWR158" s="489"/>
      <c r="QWS158" s="489"/>
      <c r="QWT158" s="489"/>
      <c r="QWU158" s="489"/>
      <c r="QWV158" s="489"/>
      <c r="QWW158" s="489"/>
      <c r="QWX158" s="489"/>
      <c r="QWY158" s="489"/>
      <c r="QWZ158" s="489"/>
      <c r="QXA158" s="489"/>
      <c r="QXB158" s="489"/>
      <c r="QXC158" s="489"/>
      <c r="QXD158" s="489"/>
      <c r="QXE158" s="489"/>
      <c r="QXF158" s="489"/>
      <c r="QXG158" s="489"/>
      <c r="QXH158" s="489"/>
      <c r="QXI158" s="489"/>
      <c r="QXJ158" s="489"/>
      <c r="QXK158" s="489"/>
      <c r="QXL158" s="489"/>
      <c r="QXM158" s="489"/>
      <c r="QXN158" s="489"/>
      <c r="QXO158" s="489"/>
      <c r="QXP158" s="489"/>
      <c r="QXQ158" s="489"/>
      <c r="QXR158" s="489"/>
      <c r="QXS158" s="489"/>
      <c r="QXT158" s="489"/>
      <c r="QXU158" s="489"/>
      <c r="QXV158" s="489"/>
      <c r="QXW158" s="489"/>
      <c r="QXX158" s="489"/>
      <c r="QXY158" s="489"/>
      <c r="QXZ158" s="489"/>
      <c r="QYA158" s="489"/>
      <c r="QYB158" s="489"/>
      <c r="QYC158" s="489"/>
      <c r="QYD158" s="489"/>
      <c r="QYE158" s="489"/>
      <c r="QYF158" s="489"/>
      <c r="QYG158" s="489"/>
      <c r="QYH158" s="489"/>
      <c r="QYI158" s="489"/>
      <c r="QYJ158" s="489"/>
      <c r="QYK158" s="489"/>
      <c r="QYL158" s="489"/>
      <c r="QYM158" s="489"/>
      <c r="QYN158" s="489"/>
      <c r="QYO158" s="489"/>
      <c r="QYP158" s="489"/>
      <c r="QYQ158" s="489"/>
      <c r="QYR158" s="489"/>
      <c r="QYS158" s="489"/>
      <c r="QYT158" s="489"/>
      <c r="QYU158" s="489"/>
      <c r="QYV158" s="489"/>
      <c r="QYW158" s="489"/>
      <c r="QYX158" s="489"/>
      <c r="QYY158" s="489"/>
      <c r="QYZ158" s="489"/>
      <c r="QZA158" s="489"/>
      <c r="QZB158" s="489"/>
      <c r="QZC158" s="489"/>
      <c r="QZD158" s="489"/>
      <c r="QZE158" s="489"/>
      <c r="QZF158" s="489"/>
      <c r="QZG158" s="489"/>
      <c r="QZH158" s="489"/>
      <c r="QZI158" s="489"/>
      <c r="QZJ158" s="489"/>
      <c r="QZK158" s="489"/>
      <c r="QZL158" s="489"/>
      <c r="QZM158" s="489"/>
      <c r="QZN158" s="489"/>
      <c r="QZO158" s="489"/>
      <c r="QZP158" s="489"/>
      <c r="QZQ158" s="489"/>
      <c r="QZR158" s="489"/>
      <c r="QZS158" s="489"/>
      <c r="QZT158" s="489"/>
      <c r="QZU158" s="489"/>
      <c r="QZV158" s="489"/>
      <c r="QZW158" s="489"/>
      <c r="QZX158" s="489"/>
      <c r="QZY158" s="489"/>
      <c r="QZZ158" s="489"/>
      <c r="RAA158" s="489"/>
      <c r="RAB158" s="489"/>
      <c r="RAC158" s="489"/>
      <c r="RAD158" s="489"/>
      <c r="RAE158" s="489"/>
      <c r="RAF158" s="489"/>
      <c r="RAG158" s="489"/>
      <c r="RAH158" s="489"/>
      <c r="RAI158" s="489"/>
      <c r="RAJ158" s="489"/>
      <c r="RAK158" s="489"/>
      <c r="RAL158" s="489"/>
      <c r="RAM158" s="489"/>
      <c r="RAN158" s="489"/>
      <c r="RAO158" s="489"/>
      <c r="RAP158" s="489"/>
      <c r="RAQ158" s="489"/>
      <c r="RAR158" s="489"/>
      <c r="RAS158" s="489"/>
      <c r="RAT158" s="489"/>
      <c r="RAU158" s="489"/>
      <c r="RAV158" s="489"/>
      <c r="RAW158" s="489"/>
      <c r="RAX158" s="489"/>
      <c r="RAY158" s="489"/>
      <c r="RAZ158" s="489"/>
      <c r="RBA158" s="489"/>
      <c r="RBB158" s="489"/>
      <c r="RBC158" s="489"/>
      <c r="RBD158" s="489"/>
      <c r="RBE158" s="489"/>
      <c r="RBF158" s="489"/>
      <c r="RBG158" s="489"/>
      <c r="RBH158" s="489"/>
      <c r="RBI158" s="489"/>
      <c r="RBJ158" s="489"/>
      <c r="RBK158" s="489"/>
      <c r="RBL158" s="489"/>
      <c r="RBM158" s="489"/>
      <c r="RBN158" s="489"/>
      <c r="RBO158" s="489"/>
      <c r="RBP158" s="489"/>
      <c r="RBQ158" s="489"/>
      <c r="RBR158" s="489"/>
      <c r="RBS158" s="489"/>
      <c r="RBT158" s="489"/>
      <c r="RBU158" s="489"/>
      <c r="RBV158" s="489"/>
      <c r="RBW158" s="489"/>
      <c r="RBX158" s="489"/>
      <c r="RBY158" s="489"/>
      <c r="RBZ158" s="489"/>
      <c r="RCA158" s="489"/>
      <c r="RCB158" s="489"/>
      <c r="RCC158" s="489"/>
      <c r="RCD158" s="489"/>
      <c r="RCE158" s="489"/>
      <c r="RCF158" s="489"/>
      <c r="RCG158" s="489"/>
      <c r="RCH158" s="489"/>
      <c r="RCI158" s="489"/>
      <c r="RCJ158" s="489"/>
      <c r="RCK158" s="489"/>
      <c r="RCL158" s="489"/>
      <c r="RCM158" s="489"/>
      <c r="RCN158" s="489"/>
      <c r="RCO158" s="489"/>
      <c r="RCP158" s="489"/>
      <c r="RCQ158" s="489"/>
      <c r="RCR158" s="489"/>
      <c r="RCS158" s="489"/>
      <c r="RCT158" s="489"/>
      <c r="RCU158" s="489"/>
      <c r="RCV158" s="489"/>
      <c r="RCW158" s="489"/>
      <c r="RCX158" s="489"/>
      <c r="RCY158" s="489"/>
      <c r="RCZ158" s="489"/>
      <c r="RDA158" s="489"/>
      <c r="RDB158" s="489"/>
      <c r="RDC158" s="489"/>
      <c r="RDD158" s="489"/>
      <c r="RDE158" s="489"/>
      <c r="RDF158" s="489"/>
      <c r="RDG158" s="489"/>
      <c r="RDH158" s="489"/>
      <c r="RDI158" s="489"/>
      <c r="RDJ158" s="489"/>
      <c r="RDK158" s="489"/>
      <c r="RDL158" s="489"/>
      <c r="RDM158" s="489"/>
      <c r="RDN158" s="489"/>
      <c r="RDO158" s="489"/>
      <c r="RDP158" s="489"/>
      <c r="RDQ158" s="489"/>
      <c r="RDR158" s="489"/>
      <c r="RDS158" s="489"/>
      <c r="RDT158" s="489"/>
      <c r="RDU158" s="489"/>
      <c r="RDV158" s="489"/>
      <c r="RDW158" s="489"/>
      <c r="RDX158" s="489"/>
      <c r="RDY158" s="489"/>
      <c r="RDZ158" s="489"/>
      <c r="REA158" s="489"/>
      <c r="REB158" s="489"/>
      <c r="REC158" s="489"/>
      <c r="RED158" s="489"/>
      <c r="REE158" s="489"/>
      <c r="REF158" s="489"/>
      <c r="REG158" s="489"/>
      <c r="REH158" s="489"/>
      <c r="REI158" s="489"/>
      <c r="REJ158" s="489"/>
      <c r="REK158" s="489"/>
      <c r="REL158" s="489"/>
      <c r="REM158" s="489"/>
      <c r="REN158" s="489"/>
      <c r="REO158" s="489"/>
      <c r="REP158" s="489"/>
      <c r="REQ158" s="489"/>
      <c r="RER158" s="489"/>
      <c r="RES158" s="489"/>
      <c r="RET158" s="489"/>
      <c r="REU158" s="489"/>
      <c r="REV158" s="489"/>
      <c r="REW158" s="489"/>
      <c r="REX158" s="489"/>
      <c r="REY158" s="489"/>
      <c r="REZ158" s="489"/>
      <c r="RFA158" s="489"/>
      <c r="RFB158" s="489"/>
      <c r="RFC158" s="489"/>
      <c r="RFD158" s="489"/>
      <c r="RFE158" s="489"/>
      <c r="RFF158" s="489"/>
      <c r="RFG158" s="489"/>
      <c r="RFH158" s="489"/>
      <c r="RFI158" s="489"/>
      <c r="RFJ158" s="489"/>
      <c r="RFK158" s="489"/>
      <c r="RFL158" s="489"/>
      <c r="RFM158" s="489"/>
      <c r="RFN158" s="489"/>
      <c r="RFO158" s="489"/>
      <c r="RFP158" s="489"/>
      <c r="RFQ158" s="489"/>
      <c r="RFR158" s="489"/>
      <c r="RFS158" s="489"/>
      <c r="RFT158" s="489"/>
      <c r="RFU158" s="489"/>
      <c r="RFV158" s="489"/>
      <c r="RFW158" s="489"/>
      <c r="RFX158" s="489"/>
      <c r="RFY158" s="489"/>
      <c r="RFZ158" s="489"/>
      <c r="RGA158" s="489"/>
      <c r="RGB158" s="489"/>
      <c r="RGC158" s="489"/>
      <c r="RGD158" s="489"/>
      <c r="RGE158" s="489"/>
      <c r="RGF158" s="489"/>
      <c r="RGG158" s="489"/>
      <c r="RGH158" s="489"/>
      <c r="RGI158" s="489"/>
      <c r="RGJ158" s="489"/>
      <c r="RGK158" s="489"/>
      <c r="RGL158" s="489"/>
      <c r="RGM158" s="489"/>
      <c r="RGN158" s="489"/>
      <c r="RGO158" s="489"/>
      <c r="RGP158" s="489"/>
      <c r="RGQ158" s="489"/>
      <c r="RGR158" s="489"/>
      <c r="RGS158" s="489"/>
      <c r="RGT158" s="489"/>
      <c r="RGU158" s="489"/>
      <c r="RGV158" s="489"/>
      <c r="RGW158" s="489"/>
      <c r="RGX158" s="489"/>
      <c r="RGY158" s="489"/>
      <c r="RGZ158" s="489"/>
      <c r="RHA158" s="489"/>
      <c r="RHB158" s="489"/>
      <c r="RHC158" s="489"/>
      <c r="RHD158" s="489"/>
      <c r="RHE158" s="489"/>
      <c r="RHF158" s="489"/>
      <c r="RHG158" s="489"/>
      <c r="RHH158" s="489"/>
      <c r="RHI158" s="489"/>
      <c r="RHJ158" s="489"/>
      <c r="RHK158" s="489"/>
      <c r="RHL158" s="489"/>
      <c r="RHM158" s="489"/>
      <c r="RHN158" s="489"/>
      <c r="RHO158" s="489"/>
      <c r="RHP158" s="489"/>
      <c r="RHQ158" s="489"/>
      <c r="RHR158" s="489"/>
      <c r="RHS158" s="489"/>
      <c r="RHT158" s="489"/>
      <c r="RHU158" s="489"/>
      <c r="RHV158" s="489"/>
      <c r="RHW158" s="489"/>
      <c r="RHX158" s="489"/>
      <c r="RHY158" s="489"/>
      <c r="RHZ158" s="489"/>
      <c r="RIA158" s="489"/>
      <c r="RIB158" s="489"/>
      <c r="RIC158" s="489"/>
      <c r="RID158" s="489"/>
      <c r="RIE158" s="489"/>
      <c r="RIF158" s="489"/>
      <c r="RIG158" s="489"/>
      <c r="RIH158" s="489"/>
      <c r="RII158" s="489"/>
      <c r="RIJ158" s="489"/>
      <c r="RIK158" s="489"/>
      <c r="RIL158" s="489"/>
      <c r="RIM158" s="489"/>
      <c r="RIN158" s="489"/>
      <c r="RIO158" s="489"/>
      <c r="RIP158" s="489"/>
      <c r="RIQ158" s="489"/>
      <c r="RIR158" s="489"/>
      <c r="RIS158" s="489"/>
      <c r="RIT158" s="489"/>
      <c r="RIU158" s="489"/>
      <c r="RIV158" s="489"/>
      <c r="RIW158" s="489"/>
      <c r="RIX158" s="489"/>
      <c r="RIY158" s="489"/>
      <c r="RIZ158" s="489"/>
      <c r="RJA158" s="489"/>
      <c r="RJB158" s="489"/>
      <c r="RJC158" s="489"/>
      <c r="RJD158" s="489"/>
      <c r="RJE158" s="489"/>
      <c r="RJF158" s="489"/>
      <c r="RJG158" s="489"/>
      <c r="RJH158" s="489"/>
      <c r="RJI158" s="489"/>
      <c r="RJJ158" s="489"/>
      <c r="RJK158" s="489"/>
      <c r="RJL158" s="489"/>
      <c r="RJM158" s="489"/>
      <c r="RJN158" s="489"/>
      <c r="RJO158" s="489"/>
      <c r="RJP158" s="489"/>
      <c r="RJQ158" s="489"/>
      <c r="RJR158" s="489"/>
      <c r="RJS158" s="489"/>
      <c r="RJT158" s="489"/>
      <c r="RJU158" s="489"/>
      <c r="RJV158" s="489"/>
      <c r="RJW158" s="489"/>
      <c r="RJX158" s="489"/>
      <c r="RJY158" s="489"/>
      <c r="RJZ158" s="489"/>
      <c r="RKA158" s="489"/>
      <c r="RKB158" s="489"/>
      <c r="RKC158" s="489"/>
      <c r="RKD158" s="489"/>
      <c r="RKE158" s="489"/>
      <c r="RKF158" s="489"/>
      <c r="RKG158" s="489"/>
      <c r="RKH158" s="489"/>
      <c r="RKI158" s="489"/>
      <c r="RKJ158" s="489"/>
      <c r="RKK158" s="489"/>
      <c r="RKL158" s="489"/>
      <c r="RKM158" s="489"/>
      <c r="RKN158" s="489"/>
      <c r="RKO158" s="489"/>
      <c r="RKP158" s="489"/>
      <c r="RKQ158" s="489"/>
      <c r="RKR158" s="489"/>
      <c r="RKS158" s="489"/>
      <c r="RKT158" s="489"/>
      <c r="RKU158" s="489"/>
      <c r="RKV158" s="489"/>
      <c r="RKW158" s="489"/>
      <c r="RKX158" s="489"/>
      <c r="RKY158" s="489"/>
      <c r="RKZ158" s="489"/>
      <c r="RLA158" s="489"/>
      <c r="RLB158" s="489"/>
      <c r="RLC158" s="489"/>
      <c r="RLD158" s="489"/>
      <c r="RLE158" s="489"/>
      <c r="RLF158" s="489"/>
      <c r="RLG158" s="489"/>
      <c r="RLH158" s="489"/>
      <c r="RLI158" s="489"/>
      <c r="RLJ158" s="489"/>
      <c r="RLK158" s="489"/>
      <c r="RLL158" s="489"/>
      <c r="RLM158" s="489"/>
      <c r="RLN158" s="489"/>
      <c r="RLO158" s="489"/>
      <c r="RLP158" s="489"/>
      <c r="RLQ158" s="489"/>
      <c r="RLR158" s="489"/>
      <c r="RLS158" s="489"/>
      <c r="RLT158" s="489"/>
      <c r="RLU158" s="489"/>
      <c r="RLV158" s="489"/>
      <c r="RLW158" s="489"/>
      <c r="RLX158" s="489"/>
      <c r="RLY158" s="489"/>
      <c r="RLZ158" s="489"/>
      <c r="RMA158" s="489"/>
      <c r="RMB158" s="489"/>
      <c r="RMC158" s="489"/>
      <c r="RMD158" s="489"/>
      <c r="RME158" s="489"/>
      <c r="RMF158" s="489"/>
      <c r="RMG158" s="489"/>
      <c r="RMH158" s="489"/>
      <c r="RMI158" s="489"/>
      <c r="RMJ158" s="489"/>
      <c r="RMK158" s="489"/>
      <c r="RML158" s="489"/>
      <c r="RMM158" s="489"/>
      <c r="RMN158" s="489"/>
      <c r="RMO158" s="489"/>
      <c r="RMP158" s="489"/>
      <c r="RMQ158" s="489"/>
      <c r="RMR158" s="489"/>
      <c r="RMS158" s="489"/>
      <c r="RMT158" s="489"/>
      <c r="RMU158" s="489"/>
      <c r="RMV158" s="489"/>
      <c r="RMW158" s="489"/>
      <c r="RMX158" s="489"/>
      <c r="RMY158" s="489"/>
      <c r="RMZ158" s="489"/>
      <c r="RNA158" s="489"/>
      <c r="RNB158" s="489"/>
      <c r="RNC158" s="489"/>
      <c r="RND158" s="489"/>
      <c r="RNE158" s="489"/>
      <c r="RNF158" s="489"/>
      <c r="RNG158" s="489"/>
      <c r="RNH158" s="489"/>
      <c r="RNI158" s="489"/>
      <c r="RNJ158" s="489"/>
      <c r="RNK158" s="489"/>
      <c r="RNL158" s="489"/>
      <c r="RNM158" s="489"/>
      <c r="RNN158" s="489"/>
      <c r="RNO158" s="489"/>
      <c r="RNP158" s="489"/>
      <c r="RNQ158" s="489"/>
      <c r="RNR158" s="489"/>
      <c r="RNS158" s="489"/>
      <c r="RNT158" s="489"/>
      <c r="RNU158" s="489"/>
      <c r="RNV158" s="489"/>
      <c r="RNW158" s="489"/>
      <c r="RNX158" s="489"/>
      <c r="RNY158" s="489"/>
      <c r="RNZ158" s="489"/>
      <c r="ROA158" s="489"/>
      <c r="ROB158" s="489"/>
      <c r="ROC158" s="489"/>
      <c r="ROD158" s="489"/>
      <c r="ROE158" s="489"/>
      <c r="ROF158" s="489"/>
      <c r="ROG158" s="489"/>
      <c r="ROH158" s="489"/>
      <c r="ROI158" s="489"/>
      <c r="ROJ158" s="489"/>
      <c r="ROK158" s="489"/>
      <c r="ROL158" s="489"/>
      <c r="ROM158" s="489"/>
      <c r="RON158" s="489"/>
      <c r="ROO158" s="489"/>
      <c r="ROP158" s="489"/>
      <c r="ROQ158" s="489"/>
      <c r="ROR158" s="489"/>
      <c r="ROS158" s="489"/>
      <c r="ROT158" s="489"/>
      <c r="ROU158" s="489"/>
      <c r="ROV158" s="489"/>
      <c r="ROW158" s="489"/>
      <c r="ROX158" s="489"/>
      <c r="ROY158" s="489"/>
      <c r="ROZ158" s="489"/>
      <c r="RPA158" s="489"/>
      <c r="RPB158" s="489"/>
      <c r="RPC158" s="489"/>
      <c r="RPD158" s="489"/>
      <c r="RPE158" s="489"/>
      <c r="RPF158" s="489"/>
      <c r="RPG158" s="489"/>
      <c r="RPH158" s="489"/>
      <c r="RPI158" s="489"/>
      <c r="RPJ158" s="489"/>
      <c r="RPK158" s="489"/>
      <c r="RPL158" s="489"/>
      <c r="RPM158" s="489"/>
      <c r="RPN158" s="489"/>
      <c r="RPO158" s="489"/>
      <c r="RPP158" s="489"/>
      <c r="RPQ158" s="489"/>
      <c r="RPR158" s="489"/>
      <c r="RPS158" s="489"/>
      <c r="RPT158" s="489"/>
      <c r="RPU158" s="489"/>
      <c r="RPV158" s="489"/>
      <c r="RPW158" s="489"/>
      <c r="RPX158" s="489"/>
      <c r="RPY158" s="489"/>
      <c r="RPZ158" s="489"/>
      <c r="RQA158" s="489"/>
      <c r="RQB158" s="489"/>
      <c r="RQC158" s="489"/>
      <c r="RQD158" s="489"/>
      <c r="RQE158" s="489"/>
      <c r="RQF158" s="489"/>
      <c r="RQG158" s="489"/>
      <c r="RQH158" s="489"/>
      <c r="RQI158" s="489"/>
      <c r="RQJ158" s="489"/>
      <c r="RQK158" s="489"/>
      <c r="RQL158" s="489"/>
      <c r="RQM158" s="489"/>
      <c r="RQN158" s="489"/>
      <c r="RQO158" s="489"/>
      <c r="RQP158" s="489"/>
      <c r="RQQ158" s="489"/>
      <c r="RQR158" s="489"/>
      <c r="RQS158" s="489"/>
      <c r="RQT158" s="489"/>
      <c r="RQU158" s="489"/>
      <c r="RQV158" s="489"/>
      <c r="RQW158" s="489"/>
      <c r="RQX158" s="489"/>
      <c r="RQY158" s="489"/>
      <c r="RQZ158" s="489"/>
      <c r="RRA158" s="489"/>
      <c r="RRB158" s="489"/>
      <c r="RRC158" s="489"/>
      <c r="RRD158" s="489"/>
      <c r="RRE158" s="489"/>
      <c r="RRF158" s="489"/>
      <c r="RRG158" s="489"/>
      <c r="RRH158" s="489"/>
      <c r="RRI158" s="489"/>
      <c r="RRJ158" s="489"/>
      <c r="RRK158" s="489"/>
      <c r="RRL158" s="489"/>
      <c r="RRM158" s="489"/>
      <c r="RRN158" s="489"/>
      <c r="RRO158" s="489"/>
      <c r="RRP158" s="489"/>
      <c r="RRQ158" s="489"/>
      <c r="RRR158" s="489"/>
      <c r="RRS158" s="489"/>
      <c r="RRT158" s="489"/>
      <c r="RRU158" s="489"/>
      <c r="RRV158" s="489"/>
      <c r="RRW158" s="489"/>
      <c r="RRX158" s="489"/>
      <c r="RRY158" s="489"/>
      <c r="RRZ158" s="489"/>
      <c r="RSA158" s="489"/>
      <c r="RSB158" s="489"/>
      <c r="RSC158" s="489"/>
      <c r="RSD158" s="489"/>
      <c r="RSE158" s="489"/>
      <c r="RSF158" s="489"/>
      <c r="RSG158" s="489"/>
      <c r="RSH158" s="489"/>
      <c r="RSI158" s="489"/>
      <c r="RSJ158" s="489"/>
      <c r="RSK158" s="489"/>
      <c r="RSL158" s="489"/>
      <c r="RSM158" s="489"/>
      <c r="RSN158" s="489"/>
      <c r="RSO158" s="489"/>
      <c r="RSP158" s="489"/>
      <c r="RSQ158" s="489"/>
      <c r="RSR158" s="489"/>
      <c r="RSS158" s="489"/>
      <c r="RST158" s="489"/>
      <c r="RSU158" s="489"/>
      <c r="RSV158" s="489"/>
      <c r="RSW158" s="489"/>
      <c r="RSX158" s="489"/>
      <c r="RSY158" s="489"/>
      <c r="RSZ158" s="489"/>
      <c r="RTA158" s="489"/>
      <c r="RTB158" s="489"/>
      <c r="RTC158" s="489"/>
      <c r="RTD158" s="489"/>
      <c r="RTE158" s="489"/>
      <c r="RTF158" s="489"/>
      <c r="RTG158" s="489"/>
      <c r="RTH158" s="489"/>
      <c r="RTI158" s="489"/>
      <c r="RTJ158" s="489"/>
      <c r="RTK158" s="489"/>
      <c r="RTL158" s="489"/>
      <c r="RTM158" s="489"/>
      <c r="RTN158" s="489"/>
      <c r="RTO158" s="489"/>
      <c r="RTP158" s="489"/>
      <c r="RTQ158" s="489"/>
      <c r="RTR158" s="489"/>
      <c r="RTS158" s="489"/>
      <c r="RTT158" s="489"/>
      <c r="RTU158" s="489"/>
      <c r="RTV158" s="489"/>
      <c r="RTW158" s="489"/>
      <c r="RTX158" s="489"/>
      <c r="RTY158" s="489"/>
      <c r="RTZ158" s="489"/>
      <c r="RUA158" s="489"/>
      <c r="RUB158" s="489"/>
      <c r="RUC158" s="489"/>
      <c r="RUD158" s="489"/>
      <c r="RUE158" s="489"/>
      <c r="RUF158" s="489"/>
      <c r="RUG158" s="489"/>
      <c r="RUH158" s="489"/>
      <c r="RUI158" s="489"/>
      <c r="RUJ158" s="489"/>
      <c r="RUK158" s="489"/>
      <c r="RUL158" s="489"/>
      <c r="RUM158" s="489"/>
      <c r="RUN158" s="489"/>
      <c r="RUO158" s="489"/>
      <c r="RUP158" s="489"/>
      <c r="RUQ158" s="489"/>
      <c r="RUR158" s="489"/>
      <c r="RUS158" s="489"/>
      <c r="RUT158" s="489"/>
      <c r="RUU158" s="489"/>
      <c r="RUV158" s="489"/>
      <c r="RUW158" s="489"/>
      <c r="RUX158" s="489"/>
      <c r="RUY158" s="489"/>
      <c r="RUZ158" s="489"/>
      <c r="RVA158" s="489"/>
      <c r="RVB158" s="489"/>
      <c r="RVC158" s="489"/>
      <c r="RVD158" s="489"/>
      <c r="RVE158" s="489"/>
      <c r="RVF158" s="489"/>
      <c r="RVG158" s="489"/>
      <c r="RVH158" s="489"/>
      <c r="RVI158" s="489"/>
      <c r="RVJ158" s="489"/>
      <c r="RVK158" s="489"/>
      <c r="RVL158" s="489"/>
      <c r="RVM158" s="489"/>
      <c r="RVN158" s="489"/>
      <c r="RVO158" s="489"/>
      <c r="RVP158" s="489"/>
      <c r="RVQ158" s="489"/>
      <c r="RVR158" s="489"/>
      <c r="RVS158" s="489"/>
      <c r="RVT158" s="489"/>
      <c r="RVU158" s="489"/>
      <c r="RVV158" s="489"/>
      <c r="RVW158" s="489"/>
      <c r="RVX158" s="489"/>
      <c r="RVY158" s="489"/>
      <c r="RVZ158" s="489"/>
      <c r="RWA158" s="489"/>
      <c r="RWB158" s="489"/>
      <c r="RWC158" s="489"/>
      <c r="RWD158" s="489"/>
      <c r="RWE158" s="489"/>
      <c r="RWF158" s="489"/>
      <c r="RWG158" s="489"/>
      <c r="RWH158" s="489"/>
      <c r="RWI158" s="489"/>
      <c r="RWJ158" s="489"/>
      <c r="RWK158" s="489"/>
      <c r="RWL158" s="489"/>
      <c r="RWM158" s="489"/>
      <c r="RWN158" s="489"/>
      <c r="RWO158" s="489"/>
      <c r="RWP158" s="489"/>
      <c r="RWQ158" s="489"/>
      <c r="RWR158" s="489"/>
      <c r="RWS158" s="489"/>
      <c r="RWT158" s="489"/>
      <c r="RWU158" s="489"/>
      <c r="RWV158" s="489"/>
      <c r="RWW158" s="489"/>
      <c r="RWX158" s="489"/>
      <c r="RWY158" s="489"/>
      <c r="RWZ158" s="489"/>
      <c r="RXA158" s="489"/>
      <c r="RXB158" s="489"/>
      <c r="RXC158" s="489"/>
      <c r="RXD158" s="489"/>
      <c r="RXE158" s="489"/>
      <c r="RXF158" s="489"/>
      <c r="RXG158" s="489"/>
      <c r="RXH158" s="489"/>
      <c r="RXI158" s="489"/>
      <c r="RXJ158" s="489"/>
      <c r="RXK158" s="489"/>
      <c r="RXL158" s="489"/>
      <c r="RXM158" s="489"/>
      <c r="RXN158" s="489"/>
      <c r="RXO158" s="489"/>
      <c r="RXP158" s="489"/>
      <c r="RXQ158" s="489"/>
      <c r="RXR158" s="489"/>
      <c r="RXS158" s="489"/>
      <c r="RXT158" s="489"/>
      <c r="RXU158" s="489"/>
      <c r="RXV158" s="489"/>
      <c r="RXW158" s="489"/>
      <c r="RXX158" s="489"/>
      <c r="RXY158" s="489"/>
      <c r="RXZ158" s="489"/>
      <c r="RYA158" s="489"/>
      <c r="RYB158" s="489"/>
      <c r="RYC158" s="489"/>
      <c r="RYD158" s="489"/>
      <c r="RYE158" s="489"/>
      <c r="RYF158" s="489"/>
      <c r="RYG158" s="489"/>
      <c r="RYH158" s="489"/>
      <c r="RYI158" s="489"/>
      <c r="RYJ158" s="489"/>
      <c r="RYK158" s="489"/>
      <c r="RYL158" s="489"/>
      <c r="RYM158" s="489"/>
      <c r="RYN158" s="489"/>
      <c r="RYO158" s="489"/>
      <c r="RYP158" s="489"/>
      <c r="RYQ158" s="489"/>
      <c r="RYR158" s="489"/>
      <c r="RYS158" s="489"/>
      <c r="RYT158" s="489"/>
      <c r="RYU158" s="489"/>
      <c r="RYV158" s="489"/>
      <c r="RYW158" s="489"/>
      <c r="RYX158" s="489"/>
      <c r="RYY158" s="489"/>
      <c r="RYZ158" s="489"/>
      <c r="RZA158" s="489"/>
      <c r="RZB158" s="489"/>
      <c r="RZC158" s="489"/>
      <c r="RZD158" s="489"/>
      <c r="RZE158" s="489"/>
      <c r="RZF158" s="489"/>
      <c r="RZG158" s="489"/>
      <c r="RZH158" s="489"/>
      <c r="RZI158" s="489"/>
      <c r="RZJ158" s="489"/>
      <c r="RZK158" s="489"/>
      <c r="RZL158" s="489"/>
      <c r="RZM158" s="489"/>
      <c r="RZN158" s="489"/>
      <c r="RZO158" s="489"/>
      <c r="RZP158" s="489"/>
      <c r="RZQ158" s="489"/>
      <c r="RZR158" s="489"/>
      <c r="RZS158" s="489"/>
      <c r="RZT158" s="489"/>
      <c r="RZU158" s="489"/>
      <c r="RZV158" s="489"/>
      <c r="RZW158" s="489"/>
      <c r="RZX158" s="489"/>
      <c r="RZY158" s="489"/>
      <c r="RZZ158" s="489"/>
      <c r="SAA158" s="489"/>
      <c r="SAB158" s="489"/>
      <c r="SAC158" s="489"/>
      <c r="SAD158" s="489"/>
      <c r="SAE158" s="489"/>
      <c r="SAF158" s="489"/>
      <c r="SAG158" s="489"/>
      <c r="SAH158" s="489"/>
      <c r="SAI158" s="489"/>
      <c r="SAJ158" s="489"/>
      <c r="SAK158" s="489"/>
      <c r="SAL158" s="489"/>
      <c r="SAM158" s="489"/>
      <c r="SAN158" s="489"/>
      <c r="SAO158" s="489"/>
      <c r="SAP158" s="489"/>
      <c r="SAQ158" s="489"/>
      <c r="SAR158" s="489"/>
      <c r="SAS158" s="489"/>
      <c r="SAT158" s="489"/>
      <c r="SAU158" s="489"/>
      <c r="SAV158" s="489"/>
      <c r="SAW158" s="489"/>
      <c r="SAX158" s="489"/>
      <c r="SAY158" s="489"/>
      <c r="SAZ158" s="489"/>
      <c r="SBA158" s="489"/>
      <c r="SBB158" s="489"/>
      <c r="SBC158" s="489"/>
      <c r="SBD158" s="489"/>
      <c r="SBE158" s="489"/>
      <c r="SBF158" s="489"/>
      <c r="SBG158" s="489"/>
      <c r="SBH158" s="489"/>
      <c r="SBI158" s="489"/>
      <c r="SBJ158" s="489"/>
      <c r="SBK158" s="489"/>
      <c r="SBL158" s="489"/>
      <c r="SBM158" s="489"/>
      <c r="SBN158" s="489"/>
      <c r="SBO158" s="489"/>
      <c r="SBP158" s="489"/>
      <c r="SBQ158" s="489"/>
      <c r="SBR158" s="489"/>
      <c r="SBS158" s="489"/>
      <c r="SBT158" s="489"/>
      <c r="SBU158" s="489"/>
      <c r="SBV158" s="489"/>
      <c r="SBW158" s="489"/>
      <c r="SBX158" s="489"/>
      <c r="SBY158" s="489"/>
      <c r="SBZ158" s="489"/>
      <c r="SCA158" s="489"/>
      <c r="SCB158" s="489"/>
      <c r="SCC158" s="489"/>
      <c r="SCD158" s="489"/>
      <c r="SCE158" s="489"/>
      <c r="SCF158" s="489"/>
      <c r="SCG158" s="489"/>
      <c r="SCH158" s="489"/>
      <c r="SCI158" s="489"/>
      <c r="SCJ158" s="489"/>
      <c r="SCK158" s="489"/>
      <c r="SCL158" s="489"/>
      <c r="SCM158" s="489"/>
      <c r="SCN158" s="489"/>
      <c r="SCO158" s="489"/>
      <c r="SCP158" s="489"/>
      <c r="SCQ158" s="489"/>
      <c r="SCR158" s="489"/>
      <c r="SCS158" s="489"/>
      <c r="SCT158" s="489"/>
      <c r="SCU158" s="489"/>
      <c r="SCV158" s="489"/>
      <c r="SCW158" s="489"/>
      <c r="SCX158" s="489"/>
      <c r="SCY158" s="489"/>
      <c r="SCZ158" s="489"/>
      <c r="SDA158" s="489"/>
      <c r="SDB158" s="489"/>
      <c r="SDC158" s="489"/>
      <c r="SDD158" s="489"/>
      <c r="SDE158" s="489"/>
      <c r="SDF158" s="489"/>
      <c r="SDG158" s="489"/>
      <c r="SDH158" s="489"/>
      <c r="SDI158" s="489"/>
      <c r="SDJ158" s="489"/>
      <c r="SDK158" s="489"/>
      <c r="SDL158" s="489"/>
      <c r="SDM158" s="489"/>
      <c r="SDN158" s="489"/>
      <c r="SDO158" s="489"/>
      <c r="SDP158" s="489"/>
      <c r="SDQ158" s="489"/>
      <c r="SDR158" s="489"/>
      <c r="SDS158" s="489"/>
      <c r="SDT158" s="489"/>
      <c r="SDU158" s="489"/>
      <c r="SDV158" s="489"/>
      <c r="SDW158" s="489"/>
      <c r="SDX158" s="489"/>
      <c r="SDY158" s="489"/>
      <c r="SDZ158" s="489"/>
      <c r="SEA158" s="489"/>
      <c r="SEB158" s="489"/>
      <c r="SEC158" s="489"/>
      <c r="SED158" s="489"/>
      <c r="SEE158" s="489"/>
      <c r="SEF158" s="489"/>
      <c r="SEG158" s="489"/>
      <c r="SEH158" s="489"/>
      <c r="SEI158" s="489"/>
      <c r="SEJ158" s="489"/>
      <c r="SEK158" s="489"/>
      <c r="SEL158" s="489"/>
      <c r="SEM158" s="489"/>
      <c r="SEN158" s="489"/>
      <c r="SEO158" s="489"/>
      <c r="SEP158" s="489"/>
      <c r="SEQ158" s="489"/>
      <c r="SER158" s="489"/>
      <c r="SES158" s="489"/>
      <c r="SET158" s="489"/>
      <c r="SEU158" s="489"/>
      <c r="SEV158" s="489"/>
      <c r="SEW158" s="489"/>
      <c r="SEX158" s="489"/>
      <c r="SEY158" s="489"/>
      <c r="SEZ158" s="489"/>
      <c r="SFA158" s="489"/>
      <c r="SFB158" s="489"/>
      <c r="SFC158" s="489"/>
      <c r="SFD158" s="489"/>
      <c r="SFE158" s="489"/>
      <c r="SFF158" s="489"/>
      <c r="SFG158" s="489"/>
      <c r="SFH158" s="489"/>
      <c r="SFI158" s="489"/>
      <c r="SFJ158" s="489"/>
      <c r="SFK158" s="489"/>
      <c r="SFL158" s="489"/>
      <c r="SFM158" s="489"/>
      <c r="SFN158" s="489"/>
      <c r="SFO158" s="489"/>
      <c r="SFP158" s="489"/>
      <c r="SFQ158" s="489"/>
      <c r="SFR158" s="489"/>
      <c r="SFS158" s="489"/>
      <c r="SFT158" s="489"/>
      <c r="SFU158" s="489"/>
      <c r="SFV158" s="489"/>
      <c r="SFW158" s="489"/>
      <c r="SFX158" s="489"/>
      <c r="SFY158" s="489"/>
      <c r="SFZ158" s="489"/>
      <c r="SGA158" s="489"/>
      <c r="SGB158" s="489"/>
      <c r="SGC158" s="489"/>
      <c r="SGD158" s="489"/>
      <c r="SGE158" s="489"/>
      <c r="SGF158" s="489"/>
      <c r="SGG158" s="489"/>
      <c r="SGH158" s="489"/>
      <c r="SGI158" s="489"/>
      <c r="SGJ158" s="489"/>
      <c r="SGK158" s="489"/>
      <c r="SGL158" s="489"/>
      <c r="SGM158" s="489"/>
      <c r="SGN158" s="489"/>
      <c r="SGO158" s="489"/>
      <c r="SGP158" s="489"/>
      <c r="SGQ158" s="489"/>
      <c r="SGR158" s="489"/>
      <c r="SGS158" s="489"/>
      <c r="SGT158" s="489"/>
      <c r="SGU158" s="489"/>
      <c r="SGV158" s="489"/>
      <c r="SGW158" s="489"/>
      <c r="SGX158" s="489"/>
      <c r="SGY158" s="489"/>
      <c r="SGZ158" s="489"/>
      <c r="SHA158" s="489"/>
      <c r="SHB158" s="489"/>
      <c r="SHC158" s="489"/>
      <c r="SHD158" s="489"/>
      <c r="SHE158" s="489"/>
      <c r="SHF158" s="489"/>
      <c r="SHG158" s="489"/>
      <c r="SHH158" s="489"/>
      <c r="SHI158" s="489"/>
      <c r="SHJ158" s="489"/>
      <c r="SHK158" s="489"/>
      <c r="SHL158" s="489"/>
      <c r="SHM158" s="489"/>
      <c r="SHN158" s="489"/>
      <c r="SHO158" s="489"/>
      <c r="SHP158" s="489"/>
      <c r="SHQ158" s="489"/>
      <c r="SHR158" s="489"/>
      <c r="SHS158" s="489"/>
      <c r="SHT158" s="489"/>
      <c r="SHU158" s="489"/>
      <c r="SHV158" s="489"/>
      <c r="SHW158" s="489"/>
      <c r="SHX158" s="489"/>
      <c r="SHY158" s="489"/>
      <c r="SHZ158" s="489"/>
      <c r="SIA158" s="489"/>
      <c r="SIB158" s="489"/>
      <c r="SIC158" s="489"/>
      <c r="SID158" s="489"/>
      <c r="SIE158" s="489"/>
      <c r="SIF158" s="489"/>
      <c r="SIG158" s="489"/>
      <c r="SIH158" s="489"/>
      <c r="SII158" s="489"/>
      <c r="SIJ158" s="489"/>
      <c r="SIK158" s="489"/>
      <c r="SIL158" s="489"/>
      <c r="SIM158" s="489"/>
      <c r="SIN158" s="489"/>
      <c r="SIO158" s="489"/>
      <c r="SIP158" s="489"/>
      <c r="SIQ158" s="489"/>
      <c r="SIR158" s="489"/>
      <c r="SIS158" s="489"/>
      <c r="SIT158" s="489"/>
      <c r="SIU158" s="489"/>
      <c r="SIV158" s="489"/>
      <c r="SIW158" s="489"/>
      <c r="SIX158" s="489"/>
      <c r="SIY158" s="489"/>
      <c r="SIZ158" s="489"/>
      <c r="SJA158" s="489"/>
      <c r="SJB158" s="489"/>
      <c r="SJC158" s="489"/>
      <c r="SJD158" s="489"/>
      <c r="SJE158" s="489"/>
      <c r="SJF158" s="489"/>
      <c r="SJG158" s="489"/>
      <c r="SJH158" s="489"/>
      <c r="SJI158" s="489"/>
      <c r="SJJ158" s="489"/>
      <c r="SJK158" s="489"/>
      <c r="SJL158" s="489"/>
      <c r="SJM158" s="489"/>
      <c r="SJN158" s="489"/>
      <c r="SJO158" s="489"/>
      <c r="SJP158" s="489"/>
      <c r="SJQ158" s="489"/>
      <c r="SJR158" s="489"/>
      <c r="SJS158" s="489"/>
      <c r="SJT158" s="489"/>
      <c r="SJU158" s="489"/>
      <c r="SJV158" s="489"/>
      <c r="SJW158" s="489"/>
      <c r="SJX158" s="489"/>
      <c r="SJY158" s="489"/>
      <c r="SJZ158" s="489"/>
      <c r="SKA158" s="489"/>
      <c r="SKB158" s="489"/>
      <c r="SKC158" s="489"/>
      <c r="SKD158" s="489"/>
      <c r="SKE158" s="489"/>
      <c r="SKF158" s="489"/>
      <c r="SKG158" s="489"/>
      <c r="SKH158" s="489"/>
      <c r="SKI158" s="489"/>
      <c r="SKJ158" s="489"/>
      <c r="SKK158" s="489"/>
      <c r="SKL158" s="489"/>
      <c r="SKM158" s="489"/>
      <c r="SKN158" s="489"/>
      <c r="SKO158" s="489"/>
      <c r="SKP158" s="489"/>
      <c r="SKQ158" s="489"/>
      <c r="SKR158" s="489"/>
      <c r="SKS158" s="489"/>
      <c r="SKT158" s="489"/>
      <c r="SKU158" s="489"/>
      <c r="SKV158" s="489"/>
      <c r="SKW158" s="489"/>
      <c r="SKX158" s="489"/>
      <c r="SKY158" s="489"/>
      <c r="SKZ158" s="489"/>
      <c r="SLA158" s="489"/>
      <c r="SLB158" s="489"/>
      <c r="SLC158" s="489"/>
      <c r="SLD158" s="489"/>
      <c r="SLE158" s="489"/>
      <c r="SLF158" s="489"/>
      <c r="SLG158" s="489"/>
      <c r="SLH158" s="489"/>
      <c r="SLI158" s="489"/>
      <c r="SLJ158" s="489"/>
      <c r="SLK158" s="489"/>
      <c r="SLL158" s="489"/>
      <c r="SLM158" s="489"/>
      <c r="SLN158" s="489"/>
      <c r="SLO158" s="489"/>
      <c r="SLP158" s="489"/>
      <c r="SLQ158" s="489"/>
      <c r="SLR158" s="489"/>
      <c r="SLS158" s="489"/>
      <c r="SLT158" s="489"/>
      <c r="SLU158" s="489"/>
      <c r="SLV158" s="489"/>
      <c r="SLW158" s="489"/>
      <c r="SLX158" s="489"/>
      <c r="SLY158" s="489"/>
      <c r="SLZ158" s="489"/>
      <c r="SMA158" s="489"/>
      <c r="SMB158" s="489"/>
      <c r="SMC158" s="489"/>
      <c r="SMD158" s="489"/>
      <c r="SME158" s="489"/>
      <c r="SMF158" s="489"/>
      <c r="SMG158" s="489"/>
      <c r="SMH158" s="489"/>
      <c r="SMI158" s="489"/>
      <c r="SMJ158" s="489"/>
      <c r="SMK158" s="489"/>
      <c r="SML158" s="489"/>
      <c r="SMM158" s="489"/>
      <c r="SMN158" s="489"/>
      <c r="SMO158" s="489"/>
      <c r="SMP158" s="489"/>
      <c r="SMQ158" s="489"/>
      <c r="SMR158" s="489"/>
      <c r="SMS158" s="489"/>
      <c r="SMT158" s="489"/>
      <c r="SMU158" s="489"/>
      <c r="SMV158" s="489"/>
      <c r="SMW158" s="489"/>
      <c r="SMX158" s="489"/>
      <c r="SMY158" s="489"/>
      <c r="SMZ158" s="489"/>
      <c r="SNA158" s="489"/>
      <c r="SNB158" s="489"/>
      <c r="SNC158" s="489"/>
      <c r="SND158" s="489"/>
      <c r="SNE158" s="489"/>
      <c r="SNF158" s="489"/>
      <c r="SNG158" s="489"/>
      <c r="SNH158" s="489"/>
      <c r="SNI158" s="489"/>
      <c r="SNJ158" s="489"/>
      <c r="SNK158" s="489"/>
      <c r="SNL158" s="489"/>
      <c r="SNM158" s="489"/>
      <c r="SNN158" s="489"/>
      <c r="SNO158" s="489"/>
      <c r="SNP158" s="489"/>
      <c r="SNQ158" s="489"/>
      <c r="SNR158" s="489"/>
      <c r="SNS158" s="489"/>
      <c r="SNT158" s="489"/>
      <c r="SNU158" s="489"/>
      <c r="SNV158" s="489"/>
      <c r="SNW158" s="489"/>
      <c r="SNX158" s="489"/>
      <c r="SNY158" s="489"/>
      <c r="SNZ158" s="489"/>
      <c r="SOA158" s="489"/>
      <c r="SOB158" s="489"/>
      <c r="SOC158" s="489"/>
      <c r="SOD158" s="489"/>
      <c r="SOE158" s="489"/>
      <c r="SOF158" s="489"/>
      <c r="SOG158" s="489"/>
      <c r="SOH158" s="489"/>
      <c r="SOI158" s="489"/>
      <c r="SOJ158" s="489"/>
      <c r="SOK158" s="489"/>
      <c r="SOL158" s="489"/>
      <c r="SOM158" s="489"/>
      <c r="SON158" s="489"/>
      <c r="SOO158" s="489"/>
      <c r="SOP158" s="489"/>
      <c r="SOQ158" s="489"/>
      <c r="SOR158" s="489"/>
      <c r="SOS158" s="489"/>
      <c r="SOT158" s="489"/>
      <c r="SOU158" s="489"/>
      <c r="SOV158" s="489"/>
      <c r="SOW158" s="489"/>
      <c r="SOX158" s="489"/>
      <c r="SOY158" s="489"/>
      <c r="SOZ158" s="489"/>
      <c r="SPA158" s="489"/>
      <c r="SPB158" s="489"/>
      <c r="SPC158" s="489"/>
      <c r="SPD158" s="489"/>
      <c r="SPE158" s="489"/>
      <c r="SPF158" s="489"/>
      <c r="SPG158" s="489"/>
      <c r="SPH158" s="489"/>
      <c r="SPI158" s="489"/>
      <c r="SPJ158" s="489"/>
      <c r="SPK158" s="489"/>
      <c r="SPL158" s="489"/>
      <c r="SPM158" s="489"/>
      <c r="SPN158" s="489"/>
      <c r="SPO158" s="489"/>
      <c r="SPP158" s="489"/>
      <c r="SPQ158" s="489"/>
      <c r="SPR158" s="489"/>
      <c r="SPS158" s="489"/>
      <c r="SPT158" s="489"/>
      <c r="SPU158" s="489"/>
      <c r="SPV158" s="489"/>
      <c r="SPW158" s="489"/>
      <c r="SPX158" s="489"/>
      <c r="SPY158" s="489"/>
      <c r="SPZ158" s="489"/>
      <c r="SQA158" s="489"/>
      <c r="SQB158" s="489"/>
      <c r="SQC158" s="489"/>
      <c r="SQD158" s="489"/>
      <c r="SQE158" s="489"/>
      <c r="SQF158" s="489"/>
      <c r="SQG158" s="489"/>
      <c r="SQH158" s="489"/>
      <c r="SQI158" s="489"/>
      <c r="SQJ158" s="489"/>
      <c r="SQK158" s="489"/>
      <c r="SQL158" s="489"/>
      <c r="SQM158" s="489"/>
      <c r="SQN158" s="489"/>
      <c r="SQO158" s="489"/>
      <c r="SQP158" s="489"/>
      <c r="SQQ158" s="489"/>
      <c r="SQR158" s="489"/>
      <c r="SQS158" s="489"/>
      <c r="SQT158" s="489"/>
      <c r="SQU158" s="489"/>
      <c r="SQV158" s="489"/>
      <c r="SQW158" s="489"/>
      <c r="SQX158" s="489"/>
      <c r="SQY158" s="489"/>
      <c r="SQZ158" s="489"/>
      <c r="SRA158" s="489"/>
      <c r="SRB158" s="489"/>
      <c r="SRC158" s="489"/>
      <c r="SRD158" s="489"/>
      <c r="SRE158" s="489"/>
      <c r="SRF158" s="489"/>
      <c r="SRG158" s="489"/>
      <c r="SRH158" s="489"/>
      <c r="SRI158" s="489"/>
      <c r="SRJ158" s="489"/>
      <c r="SRK158" s="489"/>
      <c r="SRL158" s="489"/>
      <c r="SRM158" s="489"/>
      <c r="SRN158" s="489"/>
      <c r="SRO158" s="489"/>
      <c r="SRP158" s="489"/>
      <c r="SRQ158" s="489"/>
      <c r="SRR158" s="489"/>
      <c r="SRS158" s="489"/>
      <c r="SRT158" s="489"/>
      <c r="SRU158" s="489"/>
      <c r="SRV158" s="489"/>
      <c r="SRW158" s="489"/>
      <c r="SRX158" s="489"/>
      <c r="SRY158" s="489"/>
      <c r="SRZ158" s="489"/>
      <c r="SSA158" s="489"/>
      <c r="SSB158" s="489"/>
      <c r="SSC158" s="489"/>
      <c r="SSD158" s="489"/>
      <c r="SSE158" s="489"/>
      <c r="SSF158" s="489"/>
      <c r="SSG158" s="489"/>
      <c r="SSH158" s="489"/>
      <c r="SSI158" s="489"/>
      <c r="SSJ158" s="489"/>
      <c r="SSK158" s="489"/>
      <c r="SSL158" s="489"/>
      <c r="SSM158" s="489"/>
      <c r="SSN158" s="489"/>
      <c r="SSO158" s="489"/>
      <c r="SSP158" s="489"/>
      <c r="SSQ158" s="489"/>
      <c r="SSR158" s="489"/>
      <c r="SSS158" s="489"/>
      <c r="SST158" s="489"/>
      <c r="SSU158" s="489"/>
      <c r="SSV158" s="489"/>
      <c r="SSW158" s="489"/>
      <c r="SSX158" s="489"/>
      <c r="SSY158" s="489"/>
      <c r="SSZ158" s="489"/>
      <c r="STA158" s="489"/>
      <c r="STB158" s="489"/>
      <c r="STC158" s="489"/>
      <c r="STD158" s="489"/>
      <c r="STE158" s="489"/>
      <c r="STF158" s="489"/>
      <c r="STG158" s="489"/>
      <c r="STH158" s="489"/>
      <c r="STI158" s="489"/>
      <c r="STJ158" s="489"/>
      <c r="STK158" s="489"/>
      <c r="STL158" s="489"/>
      <c r="STM158" s="489"/>
      <c r="STN158" s="489"/>
      <c r="STO158" s="489"/>
      <c r="STP158" s="489"/>
      <c r="STQ158" s="489"/>
      <c r="STR158" s="489"/>
      <c r="STS158" s="489"/>
      <c r="STT158" s="489"/>
      <c r="STU158" s="489"/>
      <c r="STV158" s="489"/>
      <c r="STW158" s="489"/>
      <c r="STX158" s="489"/>
      <c r="STY158" s="489"/>
      <c r="STZ158" s="489"/>
      <c r="SUA158" s="489"/>
      <c r="SUB158" s="489"/>
      <c r="SUC158" s="489"/>
      <c r="SUD158" s="489"/>
      <c r="SUE158" s="489"/>
      <c r="SUF158" s="489"/>
      <c r="SUG158" s="489"/>
      <c r="SUH158" s="489"/>
      <c r="SUI158" s="489"/>
      <c r="SUJ158" s="489"/>
      <c r="SUK158" s="489"/>
      <c r="SUL158" s="489"/>
      <c r="SUM158" s="489"/>
      <c r="SUN158" s="489"/>
      <c r="SUO158" s="489"/>
      <c r="SUP158" s="489"/>
      <c r="SUQ158" s="489"/>
      <c r="SUR158" s="489"/>
      <c r="SUS158" s="489"/>
      <c r="SUT158" s="489"/>
      <c r="SUU158" s="489"/>
      <c r="SUV158" s="489"/>
      <c r="SUW158" s="489"/>
      <c r="SUX158" s="489"/>
      <c r="SUY158" s="489"/>
      <c r="SUZ158" s="489"/>
      <c r="SVA158" s="489"/>
      <c r="SVB158" s="489"/>
      <c r="SVC158" s="489"/>
      <c r="SVD158" s="489"/>
      <c r="SVE158" s="489"/>
      <c r="SVF158" s="489"/>
      <c r="SVG158" s="489"/>
      <c r="SVH158" s="489"/>
      <c r="SVI158" s="489"/>
      <c r="SVJ158" s="489"/>
      <c r="SVK158" s="489"/>
      <c r="SVL158" s="489"/>
      <c r="SVM158" s="489"/>
      <c r="SVN158" s="489"/>
      <c r="SVO158" s="489"/>
      <c r="SVP158" s="489"/>
      <c r="SVQ158" s="489"/>
      <c r="SVR158" s="489"/>
      <c r="SVS158" s="489"/>
      <c r="SVT158" s="489"/>
      <c r="SVU158" s="489"/>
      <c r="SVV158" s="489"/>
      <c r="SVW158" s="489"/>
      <c r="SVX158" s="489"/>
      <c r="SVY158" s="489"/>
      <c r="SVZ158" s="489"/>
      <c r="SWA158" s="489"/>
      <c r="SWB158" s="489"/>
      <c r="SWC158" s="489"/>
      <c r="SWD158" s="489"/>
      <c r="SWE158" s="489"/>
      <c r="SWF158" s="489"/>
      <c r="SWG158" s="489"/>
      <c r="SWH158" s="489"/>
      <c r="SWI158" s="489"/>
      <c r="SWJ158" s="489"/>
      <c r="SWK158" s="489"/>
      <c r="SWL158" s="489"/>
      <c r="SWM158" s="489"/>
      <c r="SWN158" s="489"/>
      <c r="SWO158" s="489"/>
      <c r="SWP158" s="489"/>
      <c r="SWQ158" s="489"/>
      <c r="SWR158" s="489"/>
      <c r="SWS158" s="489"/>
      <c r="SWT158" s="489"/>
      <c r="SWU158" s="489"/>
      <c r="SWV158" s="489"/>
      <c r="SWW158" s="489"/>
      <c r="SWX158" s="489"/>
      <c r="SWY158" s="489"/>
      <c r="SWZ158" s="489"/>
      <c r="SXA158" s="489"/>
      <c r="SXB158" s="489"/>
      <c r="SXC158" s="489"/>
      <c r="SXD158" s="489"/>
      <c r="SXE158" s="489"/>
      <c r="SXF158" s="489"/>
      <c r="SXG158" s="489"/>
      <c r="SXH158" s="489"/>
      <c r="SXI158" s="489"/>
      <c r="SXJ158" s="489"/>
      <c r="SXK158" s="489"/>
      <c r="SXL158" s="489"/>
      <c r="SXM158" s="489"/>
      <c r="SXN158" s="489"/>
      <c r="SXO158" s="489"/>
      <c r="SXP158" s="489"/>
      <c r="SXQ158" s="489"/>
      <c r="SXR158" s="489"/>
      <c r="SXS158" s="489"/>
      <c r="SXT158" s="489"/>
      <c r="SXU158" s="489"/>
      <c r="SXV158" s="489"/>
      <c r="SXW158" s="489"/>
      <c r="SXX158" s="489"/>
      <c r="SXY158" s="489"/>
      <c r="SXZ158" s="489"/>
      <c r="SYA158" s="489"/>
      <c r="SYB158" s="489"/>
      <c r="SYC158" s="489"/>
      <c r="SYD158" s="489"/>
      <c r="SYE158" s="489"/>
      <c r="SYF158" s="489"/>
      <c r="SYG158" s="489"/>
      <c r="SYH158" s="489"/>
      <c r="SYI158" s="489"/>
      <c r="SYJ158" s="489"/>
      <c r="SYK158" s="489"/>
      <c r="SYL158" s="489"/>
      <c r="SYM158" s="489"/>
      <c r="SYN158" s="489"/>
      <c r="SYO158" s="489"/>
      <c r="SYP158" s="489"/>
      <c r="SYQ158" s="489"/>
      <c r="SYR158" s="489"/>
      <c r="SYS158" s="489"/>
      <c r="SYT158" s="489"/>
      <c r="SYU158" s="489"/>
      <c r="SYV158" s="489"/>
      <c r="SYW158" s="489"/>
      <c r="SYX158" s="489"/>
      <c r="SYY158" s="489"/>
      <c r="SYZ158" s="489"/>
      <c r="SZA158" s="489"/>
      <c r="SZB158" s="489"/>
      <c r="SZC158" s="489"/>
      <c r="SZD158" s="489"/>
      <c r="SZE158" s="489"/>
      <c r="SZF158" s="489"/>
      <c r="SZG158" s="489"/>
      <c r="SZH158" s="489"/>
      <c r="SZI158" s="489"/>
      <c r="SZJ158" s="489"/>
      <c r="SZK158" s="489"/>
      <c r="SZL158" s="489"/>
      <c r="SZM158" s="489"/>
      <c r="SZN158" s="489"/>
      <c r="SZO158" s="489"/>
      <c r="SZP158" s="489"/>
      <c r="SZQ158" s="489"/>
      <c r="SZR158" s="489"/>
      <c r="SZS158" s="489"/>
      <c r="SZT158" s="489"/>
      <c r="SZU158" s="489"/>
      <c r="SZV158" s="489"/>
      <c r="SZW158" s="489"/>
      <c r="SZX158" s="489"/>
      <c r="SZY158" s="489"/>
      <c r="SZZ158" s="489"/>
      <c r="TAA158" s="489"/>
      <c r="TAB158" s="489"/>
      <c r="TAC158" s="489"/>
      <c r="TAD158" s="489"/>
      <c r="TAE158" s="489"/>
      <c r="TAF158" s="489"/>
      <c r="TAG158" s="489"/>
      <c r="TAH158" s="489"/>
      <c r="TAI158" s="489"/>
      <c r="TAJ158" s="489"/>
      <c r="TAK158" s="489"/>
      <c r="TAL158" s="489"/>
      <c r="TAM158" s="489"/>
      <c r="TAN158" s="489"/>
      <c r="TAO158" s="489"/>
      <c r="TAP158" s="489"/>
      <c r="TAQ158" s="489"/>
      <c r="TAR158" s="489"/>
      <c r="TAS158" s="489"/>
      <c r="TAT158" s="489"/>
      <c r="TAU158" s="489"/>
      <c r="TAV158" s="489"/>
      <c r="TAW158" s="489"/>
      <c r="TAX158" s="489"/>
      <c r="TAY158" s="489"/>
      <c r="TAZ158" s="489"/>
      <c r="TBA158" s="489"/>
      <c r="TBB158" s="489"/>
      <c r="TBC158" s="489"/>
      <c r="TBD158" s="489"/>
      <c r="TBE158" s="489"/>
      <c r="TBF158" s="489"/>
      <c r="TBG158" s="489"/>
      <c r="TBH158" s="489"/>
      <c r="TBI158" s="489"/>
      <c r="TBJ158" s="489"/>
      <c r="TBK158" s="489"/>
      <c r="TBL158" s="489"/>
      <c r="TBM158" s="489"/>
      <c r="TBN158" s="489"/>
      <c r="TBO158" s="489"/>
      <c r="TBP158" s="489"/>
      <c r="TBQ158" s="489"/>
      <c r="TBR158" s="489"/>
      <c r="TBS158" s="489"/>
      <c r="TBT158" s="489"/>
      <c r="TBU158" s="489"/>
      <c r="TBV158" s="489"/>
      <c r="TBW158" s="489"/>
      <c r="TBX158" s="489"/>
      <c r="TBY158" s="489"/>
      <c r="TBZ158" s="489"/>
      <c r="TCA158" s="489"/>
      <c r="TCB158" s="489"/>
      <c r="TCC158" s="489"/>
      <c r="TCD158" s="489"/>
      <c r="TCE158" s="489"/>
      <c r="TCF158" s="489"/>
      <c r="TCG158" s="489"/>
      <c r="TCH158" s="489"/>
      <c r="TCI158" s="489"/>
      <c r="TCJ158" s="489"/>
      <c r="TCK158" s="489"/>
      <c r="TCL158" s="489"/>
      <c r="TCM158" s="489"/>
      <c r="TCN158" s="489"/>
      <c r="TCO158" s="489"/>
      <c r="TCP158" s="489"/>
      <c r="TCQ158" s="489"/>
      <c r="TCR158" s="489"/>
      <c r="TCS158" s="489"/>
      <c r="TCT158" s="489"/>
      <c r="TCU158" s="489"/>
      <c r="TCV158" s="489"/>
      <c r="TCW158" s="489"/>
      <c r="TCX158" s="489"/>
      <c r="TCY158" s="489"/>
      <c r="TCZ158" s="489"/>
      <c r="TDA158" s="489"/>
      <c r="TDB158" s="489"/>
      <c r="TDC158" s="489"/>
      <c r="TDD158" s="489"/>
      <c r="TDE158" s="489"/>
      <c r="TDF158" s="489"/>
      <c r="TDG158" s="489"/>
      <c r="TDH158" s="489"/>
      <c r="TDI158" s="489"/>
      <c r="TDJ158" s="489"/>
      <c r="TDK158" s="489"/>
      <c r="TDL158" s="489"/>
      <c r="TDM158" s="489"/>
      <c r="TDN158" s="489"/>
      <c r="TDO158" s="489"/>
      <c r="TDP158" s="489"/>
      <c r="TDQ158" s="489"/>
      <c r="TDR158" s="489"/>
      <c r="TDS158" s="489"/>
      <c r="TDT158" s="489"/>
      <c r="TDU158" s="489"/>
      <c r="TDV158" s="489"/>
      <c r="TDW158" s="489"/>
      <c r="TDX158" s="489"/>
      <c r="TDY158" s="489"/>
      <c r="TDZ158" s="489"/>
      <c r="TEA158" s="489"/>
      <c r="TEB158" s="489"/>
      <c r="TEC158" s="489"/>
      <c r="TED158" s="489"/>
      <c r="TEE158" s="489"/>
      <c r="TEF158" s="489"/>
      <c r="TEG158" s="489"/>
      <c r="TEH158" s="489"/>
      <c r="TEI158" s="489"/>
      <c r="TEJ158" s="489"/>
      <c r="TEK158" s="489"/>
      <c r="TEL158" s="489"/>
      <c r="TEM158" s="489"/>
      <c r="TEN158" s="489"/>
      <c r="TEO158" s="489"/>
      <c r="TEP158" s="489"/>
      <c r="TEQ158" s="489"/>
      <c r="TER158" s="489"/>
      <c r="TES158" s="489"/>
      <c r="TET158" s="489"/>
      <c r="TEU158" s="489"/>
      <c r="TEV158" s="489"/>
      <c r="TEW158" s="489"/>
      <c r="TEX158" s="489"/>
      <c r="TEY158" s="489"/>
      <c r="TEZ158" s="489"/>
      <c r="TFA158" s="489"/>
      <c r="TFB158" s="489"/>
      <c r="TFC158" s="489"/>
      <c r="TFD158" s="489"/>
      <c r="TFE158" s="489"/>
      <c r="TFF158" s="489"/>
      <c r="TFG158" s="489"/>
      <c r="TFH158" s="489"/>
      <c r="TFI158" s="489"/>
      <c r="TFJ158" s="489"/>
      <c r="TFK158" s="489"/>
      <c r="TFL158" s="489"/>
      <c r="TFM158" s="489"/>
      <c r="TFN158" s="489"/>
      <c r="TFO158" s="489"/>
      <c r="TFP158" s="489"/>
      <c r="TFQ158" s="489"/>
      <c r="TFR158" s="489"/>
      <c r="TFS158" s="489"/>
      <c r="TFT158" s="489"/>
      <c r="TFU158" s="489"/>
      <c r="TFV158" s="489"/>
      <c r="TFW158" s="489"/>
      <c r="TFX158" s="489"/>
      <c r="TFY158" s="489"/>
      <c r="TFZ158" s="489"/>
      <c r="TGA158" s="489"/>
      <c r="TGB158" s="489"/>
      <c r="TGC158" s="489"/>
      <c r="TGD158" s="489"/>
      <c r="TGE158" s="489"/>
      <c r="TGF158" s="489"/>
      <c r="TGG158" s="489"/>
      <c r="TGH158" s="489"/>
      <c r="TGI158" s="489"/>
      <c r="TGJ158" s="489"/>
      <c r="TGK158" s="489"/>
      <c r="TGL158" s="489"/>
      <c r="TGM158" s="489"/>
      <c r="TGN158" s="489"/>
      <c r="TGO158" s="489"/>
      <c r="TGP158" s="489"/>
      <c r="TGQ158" s="489"/>
      <c r="TGR158" s="489"/>
      <c r="TGS158" s="489"/>
      <c r="TGT158" s="489"/>
      <c r="TGU158" s="489"/>
      <c r="TGV158" s="489"/>
      <c r="TGW158" s="489"/>
      <c r="TGX158" s="489"/>
      <c r="TGY158" s="489"/>
      <c r="TGZ158" s="489"/>
      <c r="THA158" s="489"/>
      <c r="THB158" s="489"/>
      <c r="THC158" s="489"/>
      <c r="THD158" s="489"/>
      <c r="THE158" s="489"/>
      <c r="THF158" s="489"/>
      <c r="THG158" s="489"/>
      <c r="THH158" s="489"/>
      <c r="THI158" s="489"/>
      <c r="THJ158" s="489"/>
      <c r="THK158" s="489"/>
      <c r="THL158" s="489"/>
      <c r="THM158" s="489"/>
      <c r="THN158" s="489"/>
      <c r="THO158" s="489"/>
      <c r="THP158" s="489"/>
      <c r="THQ158" s="489"/>
      <c r="THR158" s="489"/>
      <c r="THS158" s="489"/>
      <c r="THT158" s="489"/>
      <c r="THU158" s="489"/>
      <c r="THV158" s="489"/>
      <c r="THW158" s="489"/>
      <c r="THX158" s="489"/>
      <c r="THY158" s="489"/>
      <c r="THZ158" s="489"/>
      <c r="TIA158" s="489"/>
      <c r="TIB158" s="489"/>
      <c r="TIC158" s="489"/>
      <c r="TID158" s="489"/>
      <c r="TIE158" s="489"/>
      <c r="TIF158" s="489"/>
      <c r="TIG158" s="489"/>
      <c r="TIH158" s="489"/>
      <c r="TII158" s="489"/>
      <c r="TIJ158" s="489"/>
      <c r="TIK158" s="489"/>
      <c r="TIL158" s="489"/>
      <c r="TIM158" s="489"/>
      <c r="TIN158" s="489"/>
      <c r="TIO158" s="489"/>
      <c r="TIP158" s="489"/>
      <c r="TIQ158" s="489"/>
      <c r="TIR158" s="489"/>
      <c r="TIS158" s="489"/>
      <c r="TIT158" s="489"/>
      <c r="TIU158" s="489"/>
      <c r="TIV158" s="489"/>
      <c r="TIW158" s="489"/>
      <c r="TIX158" s="489"/>
      <c r="TIY158" s="489"/>
      <c r="TIZ158" s="489"/>
      <c r="TJA158" s="489"/>
      <c r="TJB158" s="489"/>
      <c r="TJC158" s="489"/>
      <c r="TJD158" s="489"/>
      <c r="TJE158" s="489"/>
      <c r="TJF158" s="489"/>
      <c r="TJG158" s="489"/>
      <c r="TJH158" s="489"/>
      <c r="TJI158" s="489"/>
      <c r="TJJ158" s="489"/>
      <c r="TJK158" s="489"/>
      <c r="TJL158" s="489"/>
      <c r="TJM158" s="489"/>
      <c r="TJN158" s="489"/>
      <c r="TJO158" s="489"/>
      <c r="TJP158" s="489"/>
      <c r="TJQ158" s="489"/>
      <c r="TJR158" s="489"/>
      <c r="TJS158" s="489"/>
      <c r="TJT158" s="489"/>
      <c r="TJU158" s="489"/>
      <c r="TJV158" s="489"/>
      <c r="TJW158" s="489"/>
      <c r="TJX158" s="489"/>
      <c r="TJY158" s="489"/>
      <c r="TJZ158" s="489"/>
      <c r="TKA158" s="489"/>
      <c r="TKB158" s="489"/>
      <c r="TKC158" s="489"/>
      <c r="TKD158" s="489"/>
      <c r="TKE158" s="489"/>
      <c r="TKF158" s="489"/>
      <c r="TKG158" s="489"/>
      <c r="TKH158" s="489"/>
      <c r="TKI158" s="489"/>
      <c r="TKJ158" s="489"/>
      <c r="TKK158" s="489"/>
      <c r="TKL158" s="489"/>
      <c r="TKM158" s="489"/>
      <c r="TKN158" s="489"/>
      <c r="TKO158" s="489"/>
      <c r="TKP158" s="489"/>
      <c r="TKQ158" s="489"/>
      <c r="TKR158" s="489"/>
      <c r="TKS158" s="489"/>
      <c r="TKT158" s="489"/>
      <c r="TKU158" s="489"/>
      <c r="TKV158" s="489"/>
      <c r="TKW158" s="489"/>
      <c r="TKX158" s="489"/>
      <c r="TKY158" s="489"/>
      <c r="TKZ158" s="489"/>
      <c r="TLA158" s="489"/>
      <c r="TLB158" s="489"/>
      <c r="TLC158" s="489"/>
      <c r="TLD158" s="489"/>
      <c r="TLE158" s="489"/>
      <c r="TLF158" s="489"/>
      <c r="TLG158" s="489"/>
      <c r="TLH158" s="489"/>
      <c r="TLI158" s="489"/>
      <c r="TLJ158" s="489"/>
      <c r="TLK158" s="489"/>
      <c r="TLL158" s="489"/>
      <c r="TLM158" s="489"/>
      <c r="TLN158" s="489"/>
      <c r="TLO158" s="489"/>
      <c r="TLP158" s="489"/>
      <c r="TLQ158" s="489"/>
      <c r="TLR158" s="489"/>
      <c r="TLS158" s="489"/>
      <c r="TLT158" s="489"/>
      <c r="TLU158" s="489"/>
      <c r="TLV158" s="489"/>
      <c r="TLW158" s="489"/>
      <c r="TLX158" s="489"/>
      <c r="TLY158" s="489"/>
      <c r="TLZ158" s="489"/>
      <c r="TMA158" s="489"/>
      <c r="TMB158" s="489"/>
      <c r="TMC158" s="489"/>
      <c r="TMD158" s="489"/>
      <c r="TME158" s="489"/>
      <c r="TMF158" s="489"/>
      <c r="TMG158" s="489"/>
      <c r="TMH158" s="489"/>
      <c r="TMI158" s="489"/>
      <c r="TMJ158" s="489"/>
      <c r="TMK158" s="489"/>
      <c r="TML158" s="489"/>
      <c r="TMM158" s="489"/>
      <c r="TMN158" s="489"/>
      <c r="TMO158" s="489"/>
      <c r="TMP158" s="489"/>
      <c r="TMQ158" s="489"/>
      <c r="TMR158" s="489"/>
      <c r="TMS158" s="489"/>
      <c r="TMT158" s="489"/>
      <c r="TMU158" s="489"/>
      <c r="TMV158" s="489"/>
      <c r="TMW158" s="489"/>
      <c r="TMX158" s="489"/>
      <c r="TMY158" s="489"/>
      <c r="TMZ158" s="489"/>
      <c r="TNA158" s="489"/>
      <c r="TNB158" s="489"/>
      <c r="TNC158" s="489"/>
      <c r="TND158" s="489"/>
      <c r="TNE158" s="489"/>
      <c r="TNF158" s="489"/>
      <c r="TNG158" s="489"/>
      <c r="TNH158" s="489"/>
      <c r="TNI158" s="489"/>
      <c r="TNJ158" s="489"/>
      <c r="TNK158" s="489"/>
      <c r="TNL158" s="489"/>
      <c r="TNM158" s="489"/>
      <c r="TNN158" s="489"/>
      <c r="TNO158" s="489"/>
      <c r="TNP158" s="489"/>
      <c r="TNQ158" s="489"/>
      <c r="TNR158" s="489"/>
      <c r="TNS158" s="489"/>
      <c r="TNT158" s="489"/>
      <c r="TNU158" s="489"/>
      <c r="TNV158" s="489"/>
      <c r="TNW158" s="489"/>
      <c r="TNX158" s="489"/>
      <c r="TNY158" s="489"/>
      <c r="TNZ158" s="489"/>
      <c r="TOA158" s="489"/>
      <c r="TOB158" s="489"/>
      <c r="TOC158" s="489"/>
      <c r="TOD158" s="489"/>
      <c r="TOE158" s="489"/>
      <c r="TOF158" s="489"/>
      <c r="TOG158" s="489"/>
      <c r="TOH158" s="489"/>
      <c r="TOI158" s="489"/>
      <c r="TOJ158" s="489"/>
      <c r="TOK158" s="489"/>
      <c r="TOL158" s="489"/>
      <c r="TOM158" s="489"/>
      <c r="TON158" s="489"/>
      <c r="TOO158" s="489"/>
      <c r="TOP158" s="489"/>
      <c r="TOQ158" s="489"/>
      <c r="TOR158" s="489"/>
      <c r="TOS158" s="489"/>
      <c r="TOT158" s="489"/>
      <c r="TOU158" s="489"/>
      <c r="TOV158" s="489"/>
      <c r="TOW158" s="489"/>
      <c r="TOX158" s="489"/>
      <c r="TOY158" s="489"/>
      <c r="TOZ158" s="489"/>
      <c r="TPA158" s="489"/>
      <c r="TPB158" s="489"/>
      <c r="TPC158" s="489"/>
      <c r="TPD158" s="489"/>
      <c r="TPE158" s="489"/>
      <c r="TPF158" s="489"/>
      <c r="TPG158" s="489"/>
      <c r="TPH158" s="489"/>
      <c r="TPI158" s="489"/>
      <c r="TPJ158" s="489"/>
      <c r="TPK158" s="489"/>
      <c r="TPL158" s="489"/>
      <c r="TPM158" s="489"/>
      <c r="TPN158" s="489"/>
      <c r="TPO158" s="489"/>
      <c r="TPP158" s="489"/>
      <c r="TPQ158" s="489"/>
      <c r="TPR158" s="489"/>
      <c r="TPS158" s="489"/>
      <c r="TPT158" s="489"/>
      <c r="TPU158" s="489"/>
      <c r="TPV158" s="489"/>
      <c r="TPW158" s="489"/>
      <c r="TPX158" s="489"/>
      <c r="TPY158" s="489"/>
      <c r="TPZ158" s="489"/>
      <c r="TQA158" s="489"/>
      <c r="TQB158" s="489"/>
      <c r="TQC158" s="489"/>
      <c r="TQD158" s="489"/>
      <c r="TQE158" s="489"/>
      <c r="TQF158" s="489"/>
      <c r="TQG158" s="489"/>
      <c r="TQH158" s="489"/>
      <c r="TQI158" s="489"/>
      <c r="TQJ158" s="489"/>
      <c r="TQK158" s="489"/>
      <c r="TQL158" s="489"/>
      <c r="TQM158" s="489"/>
      <c r="TQN158" s="489"/>
      <c r="TQO158" s="489"/>
      <c r="TQP158" s="489"/>
      <c r="TQQ158" s="489"/>
      <c r="TQR158" s="489"/>
      <c r="TQS158" s="489"/>
      <c r="TQT158" s="489"/>
      <c r="TQU158" s="489"/>
      <c r="TQV158" s="489"/>
      <c r="TQW158" s="489"/>
      <c r="TQX158" s="489"/>
      <c r="TQY158" s="489"/>
      <c r="TQZ158" s="489"/>
      <c r="TRA158" s="489"/>
      <c r="TRB158" s="489"/>
      <c r="TRC158" s="489"/>
      <c r="TRD158" s="489"/>
      <c r="TRE158" s="489"/>
      <c r="TRF158" s="489"/>
      <c r="TRG158" s="489"/>
      <c r="TRH158" s="489"/>
      <c r="TRI158" s="489"/>
      <c r="TRJ158" s="489"/>
      <c r="TRK158" s="489"/>
      <c r="TRL158" s="489"/>
      <c r="TRM158" s="489"/>
      <c r="TRN158" s="489"/>
      <c r="TRO158" s="489"/>
      <c r="TRP158" s="489"/>
      <c r="TRQ158" s="489"/>
      <c r="TRR158" s="489"/>
      <c r="TRS158" s="489"/>
      <c r="TRT158" s="489"/>
      <c r="TRU158" s="489"/>
      <c r="TRV158" s="489"/>
      <c r="TRW158" s="489"/>
      <c r="TRX158" s="489"/>
      <c r="TRY158" s="489"/>
      <c r="TRZ158" s="489"/>
      <c r="TSA158" s="489"/>
      <c r="TSB158" s="489"/>
      <c r="TSC158" s="489"/>
      <c r="TSD158" s="489"/>
      <c r="TSE158" s="489"/>
      <c r="TSF158" s="489"/>
      <c r="TSG158" s="489"/>
      <c r="TSH158" s="489"/>
      <c r="TSI158" s="489"/>
      <c r="TSJ158" s="489"/>
      <c r="TSK158" s="489"/>
      <c r="TSL158" s="489"/>
      <c r="TSM158" s="489"/>
      <c r="TSN158" s="489"/>
      <c r="TSO158" s="489"/>
      <c r="TSP158" s="489"/>
      <c r="TSQ158" s="489"/>
      <c r="TSR158" s="489"/>
      <c r="TSS158" s="489"/>
      <c r="TST158" s="489"/>
      <c r="TSU158" s="489"/>
      <c r="TSV158" s="489"/>
      <c r="TSW158" s="489"/>
      <c r="TSX158" s="489"/>
      <c r="TSY158" s="489"/>
      <c r="TSZ158" s="489"/>
      <c r="TTA158" s="489"/>
      <c r="TTB158" s="489"/>
      <c r="TTC158" s="489"/>
      <c r="TTD158" s="489"/>
      <c r="TTE158" s="489"/>
      <c r="TTF158" s="489"/>
      <c r="TTG158" s="489"/>
      <c r="TTH158" s="489"/>
      <c r="TTI158" s="489"/>
      <c r="TTJ158" s="489"/>
      <c r="TTK158" s="489"/>
      <c r="TTL158" s="489"/>
      <c r="TTM158" s="489"/>
      <c r="TTN158" s="489"/>
      <c r="TTO158" s="489"/>
      <c r="TTP158" s="489"/>
      <c r="TTQ158" s="489"/>
      <c r="TTR158" s="489"/>
      <c r="TTS158" s="489"/>
      <c r="TTT158" s="489"/>
      <c r="TTU158" s="489"/>
      <c r="TTV158" s="489"/>
      <c r="TTW158" s="489"/>
      <c r="TTX158" s="489"/>
      <c r="TTY158" s="489"/>
      <c r="TTZ158" s="489"/>
      <c r="TUA158" s="489"/>
      <c r="TUB158" s="489"/>
      <c r="TUC158" s="489"/>
      <c r="TUD158" s="489"/>
      <c r="TUE158" s="489"/>
      <c r="TUF158" s="489"/>
      <c r="TUG158" s="489"/>
      <c r="TUH158" s="489"/>
      <c r="TUI158" s="489"/>
      <c r="TUJ158" s="489"/>
      <c r="TUK158" s="489"/>
      <c r="TUL158" s="489"/>
      <c r="TUM158" s="489"/>
      <c r="TUN158" s="489"/>
      <c r="TUO158" s="489"/>
      <c r="TUP158" s="489"/>
      <c r="TUQ158" s="489"/>
      <c r="TUR158" s="489"/>
      <c r="TUS158" s="489"/>
      <c r="TUT158" s="489"/>
      <c r="TUU158" s="489"/>
      <c r="TUV158" s="489"/>
      <c r="TUW158" s="489"/>
      <c r="TUX158" s="489"/>
      <c r="TUY158" s="489"/>
      <c r="TUZ158" s="489"/>
      <c r="TVA158" s="489"/>
      <c r="TVB158" s="489"/>
      <c r="TVC158" s="489"/>
      <c r="TVD158" s="489"/>
      <c r="TVE158" s="489"/>
      <c r="TVF158" s="489"/>
      <c r="TVG158" s="489"/>
      <c r="TVH158" s="489"/>
      <c r="TVI158" s="489"/>
      <c r="TVJ158" s="489"/>
      <c r="TVK158" s="489"/>
      <c r="TVL158" s="489"/>
      <c r="TVM158" s="489"/>
      <c r="TVN158" s="489"/>
      <c r="TVO158" s="489"/>
      <c r="TVP158" s="489"/>
      <c r="TVQ158" s="489"/>
      <c r="TVR158" s="489"/>
      <c r="TVS158" s="489"/>
      <c r="TVT158" s="489"/>
      <c r="TVU158" s="489"/>
      <c r="TVV158" s="489"/>
      <c r="TVW158" s="489"/>
      <c r="TVX158" s="489"/>
      <c r="TVY158" s="489"/>
      <c r="TVZ158" s="489"/>
      <c r="TWA158" s="489"/>
      <c r="TWB158" s="489"/>
      <c r="TWC158" s="489"/>
      <c r="TWD158" s="489"/>
      <c r="TWE158" s="489"/>
      <c r="TWF158" s="489"/>
      <c r="TWG158" s="489"/>
      <c r="TWH158" s="489"/>
      <c r="TWI158" s="489"/>
      <c r="TWJ158" s="489"/>
      <c r="TWK158" s="489"/>
      <c r="TWL158" s="489"/>
      <c r="TWM158" s="489"/>
      <c r="TWN158" s="489"/>
      <c r="TWO158" s="489"/>
      <c r="TWP158" s="489"/>
      <c r="TWQ158" s="489"/>
      <c r="TWR158" s="489"/>
      <c r="TWS158" s="489"/>
      <c r="TWT158" s="489"/>
      <c r="TWU158" s="489"/>
      <c r="TWV158" s="489"/>
      <c r="TWW158" s="489"/>
      <c r="TWX158" s="489"/>
      <c r="TWY158" s="489"/>
      <c r="TWZ158" s="489"/>
      <c r="TXA158" s="489"/>
      <c r="TXB158" s="489"/>
      <c r="TXC158" s="489"/>
      <c r="TXD158" s="489"/>
      <c r="TXE158" s="489"/>
      <c r="TXF158" s="489"/>
      <c r="TXG158" s="489"/>
      <c r="TXH158" s="489"/>
      <c r="TXI158" s="489"/>
      <c r="TXJ158" s="489"/>
      <c r="TXK158" s="489"/>
      <c r="TXL158" s="489"/>
      <c r="TXM158" s="489"/>
      <c r="TXN158" s="489"/>
      <c r="TXO158" s="489"/>
      <c r="TXP158" s="489"/>
      <c r="TXQ158" s="489"/>
      <c r="TXR158" s="489"/>
      <c r="TXS158" s="489"/>
      <c r="TXT158" s="489"/>
      <c r="TXU158" s="489"/>
      <c r="TXV158" s="489"/>
      <c r="TXW158" s="489"/>
      <c r="TXX158" s="489"/>
      <c r="TXY158" s="489"/>
      <c r="TXZ158" s="489"/>
      <c r="TYA158" s="489"/>
      <c r="TYB158" s="489"/>
      <c r="TYC158" s="489"/>
      <c r="TYD158" s="489"/>
      <c r="TYE158" s="489"/>
      <c r="TYF158" s="489"/>
      <c r="TYG158" s="489"/>
      <c r="TYH158" s="489"/>
      <c r="TYI158" s="489"/>
      <c r="TYJ158" s="489"/>
      <c r="TYK158" s="489"/>
      <c r="TYL158" s="489"/>
      <c r="TYM158" s="489"/>
      <c r="TYN158" s="489"/>
      <c r="TYO158" s="489"/>
      <c r="TYP158" s="489"/>
      <c r="TYQ158" s="489"/>
      <c r="TYR158" s="489"/>
      <c r="TYS158" s="489"/>
      <c r="TYT158" s="489"/>
      <c r="TYU158" s="489"/>
      <c r="TYV158" s="489"/>
      <c r="TYW158" s="489"/>
      <c r="TYX158" s="489"/>
      <c r="TYY158" s="489"/>
      <c r="TYZ158" s="489"/>
      <c r="TZA158" s="489"/>
      <c r="TZB158" s="489"/>
      <c r="TZC158" s="489"/>
      <c r="TZD158" s="489"/>
      <c r="TZE158" s="489"/>
      <c r="TZF158" s="489"/>
      <c r="TZG158" s="489"/>
      <c r="TZH158" s="489"/>
      <c r="TZI158" s="489"/>
      <c r="TZJ158" s="489"/>
      <c r="TZK158" s="489"/>
      <c r="TZL158" s="489"/>
      <c r="TZM158" s="489"/>
      <c r="TZN158" s="489"/>
      <c r="TZO158" s="489"/>
      <c r="TZP158" s="489"/>
      <c r="TZQ158" s="489"/>
      <c r="TZR158" s="489"/>
      <c r="TZS158" s="489"/>
      <c r="TZT158" s="489"/>
      <c r="TZU158" s="489"/>
      <c r="TZV158" s="489"/>
      <c r="TZW158" s="489"/>
      <c r="TZX158" s="489"/>
      <c r="TZY158" s="489"/>
      <c r="TZZ158" s="489"/>
      <c r="UAA158" s="489"/>
      <c r="UAB158" s="489"/>
      <c r="UAC158" s="489"/>
      <c r="UAD158" s="489"/>
      <c r="UAE158" s="489"/>
      <c r="UAF158" s="489"/>
      <c r="UAG158" s="489"/>
      <c r="UAH158" s="489"/>
      <c r="UAI158" s="489"/>
      <c r="UAJ158" s="489"/>
      <c r="UAK158" s="489"/>
      <c r="UAL158" s="489"/>
      <c r="UAM158" s="489"/>
      <c r="UAN158" s="489"/>
      <c r="UAO158" s="489"/>
      <c r="UAP158" s="489"/>
      <c r="UAQ158" s="489"/>
      <c r="UAR158" s="489"/>
      <c r="UAS158" s="489"/>
      <c r="UAT158" s="489"/>
      <c r="UAU158" s="489"/>
      <c r="UAV158" s="489"/>
      <c r="UAW158" s="489"/>
      <c r="UAX158" s="489"/>
      <c r="UAY158" s="489"/>
      <c r="UAZ158" s="489"/>
      <c r="UBA158" s="489"/>
      <c r="UBB158" s="489"/>
      <c r="UBC158" s="489"/>
      <c r="UBD158" s="489"/>
      <c r="UBE158" s="489"/>
      <c r="UBF158" s="489"/>
      <c r="UBG158" s="489"/>
      <c r="UBH158" s="489"/>
      <c r="UBI158" s="489"/>
      <c r="UBJ158" s="489"/>
      <c r="UBK158" s="489"/>
      <c r="UBL158" s="489"/>
      <c r="UBM158" s="489"/>
      <c r="UBN158" s="489"/>
      <c r="UBO158" s="489"/>
      <c r="UBP158" s="489"/>
      <c r="UBQ158" s="489"/>
      <c r="UBR158" s="489"/>
      <c r="UBS158" s="489"/>
      <c r="UBT158" s="489"/>
      <c r="UBU158" s="489"/>
      <c r="UBV158" s="489"/>
      <c r="UBW158" s="489"/>
      <c r="UBX158" s="489"/>
      <c r="UBY158" s="489"/>
      <c r="UBZ158" s="489"/>
      <c r="UCA158" s="489"/>
      <c r="UCB158" s="489"/>
      <c r="UCC158" s="489"/>
      <c r="UCD158" s="489"/>
      <c r="UCE158" s="489"/>
      <c r="UCF158" s="489"/>
      <c r="UCG158" s="489"/>
      <c r="UCH158" s="489"/>
      <c r="UCI158" s="489"/>
      <c r="UCJ158" s="489"/>
      <c r="UCK158" s="489"/>
      <c r="UCL158" s="489"/>
      <c r="UCM158" s="489"/>
      <c r="UCN158" s="489"/>
      <c r="UCO158" s="489"/>
      <c r="UCP158" s="489"/>
      <c r="UCQ158" s="489"/>
      <c r="UCR158" s="489"/>
      <c r="UCS158" s="489"/>
      <c r="UCT158" s="489"/>
      <c r="UCU158" s="489"/>
      <c r="UCV158" s="489"/>
      <c r="UCW158" s="489"/>
      <c r="UCX158" s="489"/>
      <c r="UCY158" s="489"/>
      <c r="UCZ158" s="489"/>
      <c r="UDA158" s="489"/>
      <c r="UDB158" s="489"/>
      <c r="UDC158" s="489"/>
      <c r="UDD158" s="489"/>
      <c r="UDE158" s="489"/>
      <c r="UDF158" s="489"/>
      <c r="UDG158" s="489"/>
      <c r="UDH158" s="489"/>
      <c r="UDI158" s="489"/>
      <c r="UDJ158" s="489"/>
      <c r="UDK158" s="489"/>
      <c r="UDL158" s="489"/>
      <c r="UDM158" s="489"/>
      <c r="UDN158" s="489"/>
      <c r="UDO158" s="489"/>
      <c r="UDP158" s="489"/>
      <c r="UDQ158" s="489"/>
      <c r="UDR158" s="489"/>
      <c r="UDS158" s="489"/>
      <c r="UDT158" s="489"/>
      <c r="UDU158" s="489"/>
      <c r="UDV158" s="489"/>
      <c r="UDW158" s="489"/>
      <c r="UDX158" s="489"/>
      <c r="UDY158" s="489"/>
      <c r="UDZ158" s="489"/>
      <c r="UEA158" s="489"/>
      <c r="UEB158" s="489"/>
      <c r="UEC158" s="489"/>
      <c r="UED158" s="489"/>
      <c r="UEE158" s="489"/>
      <c r="UEF158" s="489"/>
      <c r="UEG158" s="489"/>
      <c r="UEH158" s="489"/>
      <c r="UEI158" s="489"/>
      <c r="UEJ158" s="489"/>
      <c r="UEK158" s="489"/>
      <c r="UEL158" s="489"/>
      <c r="UEM158" s="489"/>
      <c r="UEN158" s="489"/>
      <c r="UEO158" s="489"/>
      <c r="UEP158" s="489"/>
      <c r="UEQ158" s="489"/>
      <c r="UER158" s="489"/>
      <c r="UES158" s="489"/>
      <c r="UET158" s="489"/>
      <c r="UEU158" s="489"/>
      <c r="UEV158" s="489"/>
      <c r="UEW158" s="489"/>
      <c r="UEX158" s="489"/>
      <c r="UEY158" s="489"/>
      <c r="UEZ158" s="489"/>
      <c r="UFA158" s="489"/>
      <c r="UFB158" s="489"/>
      <c r="UFC158" s="489"/>
      <c r="UFD158" s="489"/>
      <c r="UFE158" s="489"/>
      <c r="UFF158" s="489"/>
      <c r="UFG158" s="489"/>
      <c r="UFH158" s="489"/>
      <c r="UFI158" s="489"/>
      <c r="UFJ158" s="489"/>
      <c r="UFK158" s="489"/>
      <c r="UFL158" s="489"/>
      <c r="UFM158" s="489"/>
      <c r="UFN158" s="489"/>
      <c r="UFO158" s="489"/>
      <c r="UFP158" s="489"/>
      <c r="UFQ158" s="489"/>
      <c r="UFR158" s="489"/>
      <c r="UFS158" s="489"/>
      <c r="UFT158" s="489"/>
      <c r="UFU158" s="489"/>
      <c r="UFV158" s="489"/>
      <c r="UFW158" s="489"/>
      <c r="UFX158" s="489"/>
      <c r="UFY158" s="489"/>
      <c r="UFZ158" s="489"/>
      <c r="UGA158" s="489"/>
      <c r="UGB158" s="489"/>
      <c r="UGC158" s="489"/>
      <c r="UGD158" s="489"/>
      <c r="UGE158" s="489"/>
      <c r="UGF158" s="489"/>
      <c r="UGG158" s="489"/>
      <c r="UGH158" s="489"/>
      <c r="UGI158" s="489"/>
      <c r="UGJ158" s="489"/>
      <c r="UGK158" s="489"/>
      <c r="UGL158" s="489"/>
      <c r="UGM158" s="489"/>
      <c r="UGN158" s="489"/>
      <c r="UGO158" s="489"/>
      <c r="UGP158" s="489"/>
      <c r="UGQ158" s="489"/>
      <c r="UGR158" s="489"/>
      <c r="UGS158" s="489"/>
      <c r="UGT158" s="489"/>
      <c r="UGU158" s="489"/>
      <c r="UGV158" s="489"/>
      <c r="UGW158" s="489"/>
      <c r="UGX158" s="489"/>
      <c r="UGY158" s="489"/>
      <c r="UGZ158" s="489"/>
      <c r="UHA158" s="489"/>
      <c r="UHB158" s="489"/>
      <c r="UHC158" s="489"/>
      <c r="UHD158" s="489"/>
      <c r="UHE158" s="489"/>
      <c r="UHF158" s="489"/>
      <c r="UHG158" s="489"/>
      <c r="UHH158" s="489"/>
      <c r="UHI158" s="489"/>
      <c r="UHJ158" s="489"/>
      <c r="UHK158" s="489"/>
      <c r="UHL158" s="489"/>
      <c r="UHM158" s="489"/>
      <c r="UHN158" s="489"/>
      <c r="UHO158" s="489"/>
      <c r="UHP158" s="489"/>
      <c r="UHQ158" s="489"/>
      <c r="UHR158" s="489"/>
      <c r="UHS158" s="489"/>
      <c r="UHT158" s="489"/>
      <c r="UHU158" s="489"/>
      <c r="UHV158" s="489"/>
      <c r="UHW158" s="489"/>
      <c r="UHX158" s="489"/>
      <c r="UHY158" s="489"/>
      <c r="UHZ158" s="489"/>
      <c r="UIA158" s="489"/>
      <c r="UIB158" s="489"/>
      <c r="UIC158" s="489"/>
      <c r="UID158" s="489"/>
      <c r="UIE158" s="489"/>
      <c r="UIF158" s="489"/>
      <c r="UIG158" s="489"/>
      <c r="UIH158" s="489"/>
      <c r="UII158" s="489"/>
      <c r="UIJ158" s="489"/>
      <c r="UIK158" s="489"/>
      <c r="UIL158" s="489"/>
      <c r="UIM158" s="489"/>
      <c r="UIN158" s="489"/>
      <c r="UIO158" s="489"/>
      <c r="UIP158" s="489"/>
      <c r="UIQ158" s="489"/>
      <c r="UIR158" s="489"/>
      <c r="UIS158" s="489"/>
      <c r="UIT158" s="489"/>
      <c r="UIU158" s="489"/>
      <c r="UIV158" s="489"/>
      <c r="UIW158" s="489"/>
      <c r="UIX158" s="489"/>
      <c r="UIY158" s="489"/>
      <c r="UIZ158" s="489"/>
      <c r="UJA158" s="489"/>
      <c r="UJB158" s="489"/>
      <c r="UJC158" s="489"/>
      <c r="UJD158" s="489"/>
      <c r="UJE158" s="489"/>
      <c r="UJF158" s="489"/>
      <c r="UJG158" s="489"/>
      <c r="UJH158" s="489"/>
      <c r="UJI158" s="489"/>
      <c r="UJJ158" s="489"/>
      <c r="UJK158" s="489"/>
      <c r="UJL158" s="489"/>
      <c r="UJM158" s="489"/>
      <c r="UJN158" s="489"/>
      <c r="UJO158" s="489"/>
      <c r="UJP158" s="489"/>
      <c r="UJQ158" s="489"/>
      <c r="UJR158" s="489"/>
      <c r="UJS158" s="489"/>
      <c r="UJT158" s="489"/>
      <c r="UJU158" s="489"/>
      <c r="UJV158" s="489"/>
      <c r="UJW158" s="489"/>
      <c r="UJX158" s="489"/>
      <c r="UJY158" s="489"/>
      <c r="UJZ158" s="489"/>
      <c r="UKA158" s="489"/>
      <c r="UKB158" s="489"/>
      <c r="UKC158" s="489"/>
      <c r="UKD158" s="489"/>
      <c r="UKE158" s="489"/>
      <c r="UKF158" s="489"/>
      <c r="UKG158" s="489"/>
      <c r="UKH158" s="489"/>
      <c r="UKI158" s="489"/>
      <c r="UKJ158" s="489"/>
      <c r="UKK158" s="489"/>
      <c r="UKL158" s="489"/>
      <c r="UKM158" s="489"/>
      <c r="UKN158" s="489"/>
      <c r="UKO158" s="489"/>
      <c r="UKP158" s="489"/>
      <c r="UKQ158" s="489"/>
      <c r="UKR158" s="489"/>
      <c r="UKS158" s="489"/>
      <c r="UKT158" s="489"/>
      <c r="UKU158" s="489"/>
      <c r="UKV158" s="489"/>
      <c r="UKW158" s="489"/>
      <c r="UKX158" s="489"/>
      <c r="UKY158" s="489"/>
      <c r="UKZ158" s="489"/>
      <c r="ULA158" s="489"/>
      <c r="ULB158" s="489"/>
      <c r="ULC158" s="489"/>
      <c r="ULD158" s="489"/>
      <c r="ULE158" s="489"/>
      <c r="ULF158" s="489"/>
      <c r="ULG158" s="489"/>
      <c r="ULH158" s="489"/>
      <c r="ULI158" s="489"/>
      <c r="ULJ158" s="489"/>
      <c r="ULK158" s="489"/>
      <c r="ULL158" s="489"/>
      <c r="ULM158" s="489"/>
      <c r="ULN158" s="489"/>
      <c r="ULO158" s="489"/>
      <c r="ULP158" s="489"/>
      <c r="ULQ158" s="489"/>
      <c r="ULR158" s="489"/>
      <c r="ULS158" s="489"/>
      <c r="ULT158" s="489"/>
      <c r="ULU158" s="489"/>
      <c r="ULV158" s="489"/>
      <c r="ULW158" s="489"/>
      <c r="ULX158" s="489"/>
      <c r="ULY158" s="489"/>
      <c r="ULZ158" s="489"/>
      <c r="UMA158" s="489"/>
      <c r="UMB158" s="489"/>
      <c r="UMC158" s="489"/>
      <c r="UMD158" s="489"/>
      <c r="UME158" s="489"/>
      <c r="UMF158" s="489"/>
      <c r="UMG158" s="489"/>
      <c r="UMH158" s="489"/>
      <c r="UMI158" s="489"/>
      <c r="UMJ158" s="489"/>
      <c r="UMK158" s="489"/>
      <c r="UML158" s="489"/>
      <c r="UMM158" s="489"/>
      <c r="UMN158" s="489"/>
      <c r="UMO158" s="489"/>
      <c r="UMP158" s="489"/>
      <c r="UMQ158" s="489"/>
      <c r="UMR158" s="489"/>
      <c r="UMS158" s="489"/>
      <c r="UMT158" s="489"/>
      <c r="UMU158" s="489"/>
      <c r="UMV158" s="489"/>
      <c r="UMW158" s="489"/>
      <c r="UMX158" s="489"/>
      <c r="UMY158" s="489"/>
      <c r="UMZ158" s="489"/>
      <c r="UNA158" s="489"/>
      <c r="UNB158" s="489"/>
      <c r="UNC158" s="489"/>
      <c r="UND158" s="489"/>
      <c r="UNE158" s="489"/>
      <c r="UNF158" s="489"/>
      <c r="UNG158" s="489"/>
      <c r="UNH158" s="489"/>
      <c r="UNI158" s="489"/>
      <c r="UNJ158" s="489"/>
      <c r="UNK158" s="489"/>
      <c r="UNL158" s="489"/>
      <c r="UNM158" s="489"/>
      <c r="UNN158" s="489"/>
      <c r="UNO158" s="489"/>
      <c r="UNP158" s="489"/>
      <c r="UNQ158" s="489"/>
      <c r="UNR158" s="489"/>
      <c r="UNS158" s="489"/>
      <c r="UNT158" s="489"/>
      <c r="UNU158" s="489"/>
      <c r="UNV158" s="489"/>
      <c r="UNW158" s="489"/>
      <c r="UNX158" s="489"/>
      <c r="UNY158" s="489"/>
      <c r="UNZ158" s="489"/>
      <c r="UOA158" s="489"/>
      <c r="UOB158" s="489"/>
      <c r="UOC158" s="489"/>
      <c r="UOD158" s="489"/>
      <c r="UOE158" s="489"/>
      <c r="UOF158" s="489"/>
      <c r="UOG158" s="489"/>
      <c r="UOH158" s="489"/>
      <c r="UOI158" s="489"/>
      <c r="UOJ158" s="489"/>
      <c r="UOK158" s="489"/>
      <c r="UOL158" s="489"/>
      <c r="UOM158" s="489"/>
      <c r="UON158" s="489"/>
      <c r="UOO158" s="489"/>
      <c r="UOP158" s="489"/>
      <c r="UOQ158" s="489"/>
      <c r="UOR158" s="489"/>
      <c r="UOS158" s="489"/>
      <c r="UOT158" s="489"/>
      <c r="UOU158" s="489"/>
      <c r="UOV158" s="489"/>
      <c r="UOW158" s="489"/>
      <c r="UOX158" s="489"/>
      <c r="UOY158" s="489"/>
      <c r="UOZ158" s="489"/>
      <c r="UPA158" s="489"/>
      <c r="UPB158" s="489"/>
      <c r="UPC158" s="489"/>
      <c r="UPD158" s="489"/>
      <c r="UPE158" s="489"/>
      <c r="UPF158" s="489"/>
      <c r="UPG158" s="489"/>
      <c r="UPH158" s="489"/>
      <c r="UPI158" s="489"/>
      <c r="UPJ158" s="489"/>
      <c r="UPK158" s="489"/>
      <c r="UPL158" s="489"/>
      <c r="UPM158" s="489"/>
      <c r="UPN158" s="489"/>
      <c r="UPO158" s="489"/>
      <c r="UPP158" s="489"/>
      <c r="UPQ158" s="489"/>
      <c r="UPR158" s="489"/>
      <c r="UPS158" s="489"/>
      <c r="UPT158" s="489"/>
      <c r="UPU158" s="489"/>
      <c r="UPV158" s="489"/>
      <c r="UPW158" s="489"/>
      <c r="UPX158" s="489"/>
      <c r="UPY158" s="489"/>
      <c r="UPZ158" s="489"/>
      <c r="UQA158" s="489"/>
      <c r="UQB158" s="489"/>
      <c r="UQC158" s="489"/>
      <c r="UQD158" s="489"/>
      <c r="UQE158" s="489"/>
      <c r="UQF158" s="489"/>
      <c r="UQG158" s="489"/>
      <c r="UQH158" s="489"/>
      <c r="UQI158" s="489"/>
      <c r="UQJ158" s="489"/>
      <c r="UQK158" s="489"/>
      <c r="UQL158" s="489"/>
      <c r="UQM158" s="489"/>
      <c r="UQN158" s="489"/>
      <c r="UQO158" s="489"/>
      <c r="UQP158" s="489"/>
      <c r="UQQ158" s="489"/>
      <c r="UQR158" s="489"/>
      <c r="UQS158" s="489"/>
      <c r="UQT158" s="489"/>
      <c r="UQU158" s="489"/>
      <c r="UQV158" s="489"/>
      <c r="UQW158" s="489"/>
      <c r="UQX158" s="489"/>
      <c r="UQY158" s="489"/>
      <c r="UQZ158" s="489"/>
      <c r="URA158" s="489"/>
      <c r="URB158" s="489"/>
      <c r="URC158" s="489"/>
      <c r="URD158" s="489"/>
      <c r="URE158" s="489"/>
      <c r="URF158" s="489"/>
      <c r="URG158" s="489"/>
      <c r="URH158" s="489"/>
      <c r="URI158" s="489"/>
      <c r="URJ158" s="489"/>
      <c r="URK158" s="489"/>
      <c r="URL158" s="489"/>
      <c r="URM158" s="489"/>
      <c r="URN158" s="489"/>
      <c r="URO158" s="489"/>
      <c r="URP158" s="489"/>
      <c r="URQ158" s="489"/>
      <c r="URR158" s="489"/>
      <c r="URS158" s="489"/>
      <c r="URT158" s="489"/>
      <c r="URU158" s="489"/>
      <c r="URV158" s="489"/>
      <c r="URW158" s="489"/>
      <c r="URX158" s="489"/>
      <c r="URY158" s="489"/>
      <c r="URZ158" s="489"/>
      <c r="USA158" s="489"/>
      <c r="USB158" s="489"/>
      <c r="USC158" s="489"/>
      <c r="USD158" s="489"/>
      <c r="USE158" s="489"/>
      <c r="USF158" s="489"/>
      <c r="USG158" s="489"/>
      <c r="USH158" s="489"/>
      <c r="USI158" s="489"/>
      <c r="USJ158" s="489"/>
      <c r="USK158" s="489"/>
      <c r="USL158" s="489"/>
      <c r="USM158" s="489"/>
      <c r="USN158" s="489"/>
      <c r="USO158" s="489"/>
      <c r="USP158" s="489"/>
      <c r="USQ158" s="489"/>
      <c r="USR158" s="489"/>
      <c r="USS158" s="489"/>
      <c r="UST158" s="489"/>
      <c r="USU158" s="489"/>
      <c r="USV158" s="489"/>
      <c r="USW158" s="489"/>
      <c r="USX158" s="489"/>
      <c r="USY158" s="489"/>
      <c r="USZ158" s="489"/>
      <c r="UTA158" s="489"/>
      <c r="UTB158" s="489"/>
      <c r="UTC158" s="489"/>
      <c r="UTD158" s="489"/>
      <c r="UTE158" s="489"/>
      <c r="UTF158" s="489"/>
      <c r="UTG158" s="489"/>
      <c r="UTH158" s="489"/>
      <c r="UTI158" s="489"/>
      <c r="UTJ158" s="489"/>
      <c r="UTK158" s="489"/>
      <c r="UTL158" s="489"/>
      <c r="UTM158" s="489"/>
      <c r="UTN158" s="489"/>
      <c r="UTO158" s="489"/>
      <c r="UTP158" s="489"/>
      <c r="UTQ158" s="489"/>
      <c r="UTR158" s="489"/>
      <c r="UTS158" s="489"/>
      <c r="UTT158" s="489"/>
      <c r="UTU158" s="489"/>
      <c r="UTV158" s="489"/>
      <c r="UTW158" s="489"/>
      <c r="UTX158" s="489"/>
      <c r="UTY158" s="489"/>
      <c r="UTZ158" s="489"/>
      <c r="UUA158" s="489"/>
      <c r="UUB158" s="489"/>
      <c r="UUC158" s="489"/>
      <c r="UUD158" s="489"/>
      <c r="UUE158" s="489"/>
      <c r="UUF158" s="489"/>
      <c r="UUG158" s="489"/>
      <c r="UUH158" s="489"/>
      <c r="UUI158" s="489"/>
      <c r="UUJ158" s="489"/>
      <c r="UUK158" s="489"/>
      <c r="UUL158" s="489"/>
      <c r="UUM158" s="489"/>
      <c r="UUN158" s="489"/>
      <c r="UUO158" s="489"/>
      <c r="UUP158" s="489"/>
      <c r="UUQ158" s="489"/>
      <c r="UUR158" s="489"/>
      <c r="UUS158" s="489"/>
      <c r="UUT158" s="489"/>
      <c r="UUU158" s="489"/>
      <c r="UUV158" s="489"/>
      <c r="UUW158" s="489"/>
      <c r="UUX158" s="489"/>
      <c r="UUY158" s="489"/>
      <c r="UUZ158" s="489"/>
      <c r="UVA158" s="489"/>
      <c r="UVB158" s="489"/>
      <c r="UVC158" s="489"/>
      <c r="UVD158" s="489"/>
      <c r="UVE158" s="489"/>
      <c r="UVF158" s="489"/>
      <c r="UVG158" s="489"/>
      <c r="UVH158" s="489"/>
      <c r="UVI158" s="489"/>
      <c r="UVJ158" s="489"/>
      <c r="UVK158" s="489"/>
      <c r="UVL158" s="489"/>
      <c r="UVM158" s="489"/>
      <c r="UVN158" s="489"/>
      <c r="UVO158" s="489"/>
      <c r="UVP158" s="489"/>
      <c r="UVQ158" s="489"/>
      <c r="UVR158" s="489"/>
      <c r="UVS158" s="489"/>
      <c r="UVT158" s="489"/>
      <c r="UVU158" s="489"/>
      <c r="UVV158" s="489"/>
      <c r="UVW158" s="489"/>
      <c r="UVX158" s="489"/>
      <c r="UVY158" s="489"/>
      <c r="UVZ158" s="489"/>
      <c r="UWA158" s="489"/>
      <c r="UWB158" s="489"/>
      <c r="UWC158" s="489"/>
      <c r="UWD158" s="489"/>
      <c r="UWE158" s="489"/>
      <c r="UWF158" s="489"/>
      <c r="UWG158" s="489"/>
      <c r="UWH158" s="489"/>
      <c r="UWI158" s="489"/>
      <c r="UWJ158" s="489"/>
      <c r="UWK158" s="489"/>
      <c r="UWL158" s="489"/>
      <c r="UWM158" s="489"/>
      <c r="UWN158" s="489"/>
      <c r="UWO158" s="489"/>
      <c r="UWP158" s="489"/>
      <c r="UWQ158" s="489"/>
      <c r="UWR158" s="489"/>
      <c r="UWS158" s="489"/>
      <c r="UWT158" s="489"/>
      <c r="UWU158" s="489"/>
      <c r="UWV158" s="489"/>
      <c r="UWW158" s="489"/>
      <c r="UWX158" s="489"/>
      <c r="UWY158" s="489"/>
      <c r="UWZ158" s="489"/>
      <c r="UXA158" s="489"/>
      <c r="UXB158" s="489"/>
      <c r="UXC158" s="489"/>
      <c r="UXD158" s="489"/>
      <c r="UXE158" s="489"/>
      <c r="UXF158" s="489"/>
      <c r="UXG158" s="489"/>
      <c r="UXH158" s="489"/>
      <c r="UXI158" s="489"/>
      <c r="UXJ158" s="489"/>
      <c r="UXK158" s="489"/>
      <c r="UXL158" s="489"/>
      <c r="UXM158" s="489"/>
      <c r="UXN158" s="489"/>
      <c r="UXO158" s="489"/>
      <c r="UXP158" s="489"/>
      <c r="UXQ158" s="489"/>
      <c r="UXR158" s="489"/>
      <c r="UXS158" s="489"/>
      <c r="UXT158" s="489"/>
      <c r="UXU158" s="489"/>
      <c r="UXV158" s="489"/>
      <c r="UXW158" s="489"/>
      <c r="UXX158" s="489"/>
      <c r="UXY158" s="489"/>
      <c r="UXZ158" s="489"/>
      <c r="UYA158" s="489"/>
      <c r="UYB158" s="489"/>
      <c r="UYC158" s="489"/>
      <c r="UYD158" s="489"/>
      <c r="UYE158" s="489"/>
      <c r="UYF158" s="489"/>
      <c r="UYG158" s="489"/>
      <c r="UYH158" s="489"/>
      <c r="UYI158" s="489"/>
      <c r="UYJ158" s="489"/>
      <c r="UYK158" s="489"/>
      <c r="UYL158" s="489"/>
      <c r="UYM158" s="489"/>
      <c r="UYN158" s="489"/>
      <c r="UYO158" s="489"/>
      <c r="UYP158" s="489"/>
      <c r="UYQ158" s="489"/>
      <c r="UYR158" s="489"/>
      <c r="UYS158" s="489"/>
      <c r="UYT158" s="489"/>
      <c r="UYU158" s="489"/>
      <c r="UYV158" s="489"/>
      <c r="UYW158" s="489"/>
      <c r="UYX158" s="489"/>
      <c r="UYY158" s="489"/>
      <c r="UYZ158" s="489"/>
      <c r="UZA158" s="489"/>
      <c r="UZB158" s="489"/>
      <c r="UZC158" s="489"/>
      <c r="UZD158" s="489"/>
      <c r="UZE158" s="489"/>
      <c r="UZF158" s="489"/>
      <c r="UZG158" s="489"/>
      <c r="UZH158" s="489"/>
      <c r="UZI158" s="489"/>
      <c r="UZJ158" s="489"/>
      <c r="UZK158" s="489"/>
      <c r="UZL158" s="489"/>
      <c r="UZM158" s="489"/>
      <c r="UZN158" s="489"/>
      <c r="UZO158" s="489"/>
      <c r="UZP158" s="489"/>
      <c r="UZQ158" s="489"/>
      <c r="UZR158" s="489"/>
      <c r="UZS158" s="489"/>
      <c r="UZT158" s="489"/>
      <c r="UZU158" s="489"/>
      <c r="UZV158" s="489"/>
      <c r="UZW158" s="489"/>
      <c r="UZX158" s="489"/>
      <c r="UZY158" s="489"/>
      <c r="UZZ158" s="489"/>
      <c r="VAA158" s="489"/>
      <c r="VAB158" s="489"/>
      <c r="VAC158" s="489"/>
      <c r="VAD158" s="489"/>
      <c r="VAE158" s="489"/>
      <c r="VAF158" s="489"/>
      <c r="VAG158" s="489"/>
      <c r="VAH158" s="489"/>
      <c r="VAI158" s="489"/>
      <c r="VAJ158" s="489"/>
      <c r="VAK158" s="489"/>
      <c r="VAL158" s="489"/>
      <c r="VAM158" s="489"/>
      <c r="VAN158" s="489"/>
      <c r="VAO158" s="489"/>
      <c r="VAP158" s="489"/>
      <c r="VAQ158" s="489"/>
      <c r="VAR158" s="489"/>
      <c r="VAS158" s="489"/>
      <c r="VAT158" s="489"/>
      <c r="VAU158" s="489"/>
      <c r="VAV158" s="489"/>
      <c r="VAW158" s="489"/>
      <c r="VAX158" s="489"/>
      <c r="VAY158" s="489"/>
      <c r="VAZ158" s="489"/>
      <c r="VBA158" s="489"/>
      <c r="VBB158" s="489"/>
      <c r="VBC158" s="489"/>
      <c r="VBD158" s="489"/>
      <c r="VBE158" s="489"/>
      <c r="VBF158" s="489"/>
      <c r="VBG158" s="489"/>
      <c r="VBH158" s="489"/>
      <c r="VBI158" s="489"/>
      <c r="VBJ158" s="489"/>
      <c r="VBK158" s="489"/>
      <c r="VBL158" s="489"/>
      <c r="VBM158" s="489"/>
      <c r="VBN158" s="489"/>
      <c r="VBO158" s="489"/>
      <c r="VBP158" s="489"/>
      <c r="VBQ158" s="489"/>
      <c r="VBR158" s="489"/>
      <c r="VBS158" s="489"/>
      <c r="VBT158" s="489"/>
      <c r="VBU158" s="489"/>
      <c r="VBV158" s="489"/>
      <c r="VBW158" s="489"/>
      <c r="VBX158" s="489"/>
      <c r="VBY158" s="489"/>
      <c r="VBZ158" s="489"/>
      <c r="VCA158" s="489"/>
      <c r="VCB158" s="489"/>
      <c r="VCC158" s="489"/>
      <c r="VCD158" s="489"/>
      <c r="VCE158" s="489"/>
      <c r="VCF158" s="489"/>
      <c r="VCG158" s="489"/>
      <c r="VCH158" s="489"/>
      <c r="VCI158" s="489"/>
      <c r="VCJ158" s="489"/>
      <c r="VCK158" s="489"/>
      <c r="VCL158" s="489"/>
      <c r="VCM158" s="489"/>
      <c r="VCN158" s="489"/>
      <c r="VCO158" s="489"/>
      <c r="VCP158" s="489"/>
      <c r="VCQ158" s="489"/>
      <c r="VCR158" s="489"/>
      <c r="VCS158" s="489"/>
      <c r="VCT158" s="489"/>
      <c r="VCU158" s="489"/>
      <c r="VCV158" s="489"/>
      <c r="VCW158" s="489"/>
      <c r="VCX158" s="489"/>
      <c r="VCY158" s="489"/>
      <c r="VCZ158" s="489"/>
      <c r="VDA158" s="489"/>
      <c r="VDB158" s="489"/>
      <c r="VDC158" s="489"/>
      <c r="VDD158" s="489"/>
      <c r="VDE158" s="489"/>
      <c r="VDF158" s="489"/>
      <c r="VDG158" s="489"/>
      <c r="VDH158" s="489"/>
      <c r="VDI158" s="489"/>
      <c r="VDJ158" s="489"/>
      <c r="VDK158" s="489"/>
      <c r="VDL158" s="489"/>
      <c r="VDM158" s="489"/>
      <c r="VDN158" s="489"/>
      <c r="VDO158" s="489"/>
      <c r="VDP158" s="489"/>
      <c r="VDQ158" s="489"/>
      <c r="VDR158" s="489"/>
      <c r="VDS158" s="489"/>
      <c r="VDT158" s="489"/>
      <c r="VDU158" s="489"/>
      <c r="VDV158" s="489"/>
      <c r="VDW158" s="489"/>
      <c r="VDX158" s="489"/>
      <c r="VDY158" s="489"/>
      <c r="VDZ158" s="489"/>
      <c r="VEA158" s="489"/>
      <c r="VEB158" s="489"/>
      <c r="VEC158" s="489"/>
      <c r="VED158" s="489"/>
      <c r="VEE158" s="489"/>
      <c r="VEF158" s="489"/>
      <c r="VEG158" s="489"/>
      <c r="VEH158" s="489"/>
      <c r="VEI158" s="489"/>
      <c r="VEJ158" s="489"/>
      <c r="VEK158" s="489"/>
      <c r="VEL158" s="489"/>
      <c r="VEM158" s="489"/>
      <c r="VEN158" s="489"/>
      <c r="VEO158" s="489"/>
      <c r="VEP158" s="489"/>
      <c r="VEQ158" s="489"/>
      <c r="VER158" s="489"/>
      <c r="VES158" s="489"/>
      <c r="VET158" s="489"/>
      <c r="VEU158" s="489"/>
      <c r="VEV158" s="489"/>
      <c r="VEW158" s="489"/>
      <c r="VEX158" s="489"/>
      <c r="VEY158" s="489"/>
      <c r="VEZ158" s="489"/>
      <c r="VFA158" s="489"/>
      <c r="VFB158" s="489"/>
      <c r="VFC158" s="489"/>
      <c r="VFD158" s="489"/>
      <c r="VFE158" s="489"/>
      <c r="VFF158" s="489"/>
      <c r="VFG158" s="489"/>
      <c r="VFH158" s="489"/>
      <c r="VFI158" s="489"/>
      <c r="VFJ158" s="489"/>
      <c r="VFK158" s="489"/>
      <c r="VFL158" s="489"/>
      <c r="VFM158" s="489"/>
      <c r="VFN158" s="489"/>
      <c r="VFO158" s="489"/>
      <c r="VFP158" s="489"/>
      <c r="VFQ158" s="489"/>
      <c r="VFR158" s="489"/>
      <c r="VFS158" s="489"/>
      <c r="VFT158" s="489"/>
      <c r="VFU158" s="489"/>
      <c r="VFV158" s="489"/>
      <c r="VFW158" s="489"/>
      <c r="VFX158" s="489"/>
      <c r="VFY158" s="489"/>
      <c r="VFZ158" s="489"/>
      <c r="VGA158" s="489"/>
      <c r="VGB158" s="489"/>
      <c r="VGC158" s="489"/>
      <c r="VGD158" s="489"/>
      <c r="VGE158" s="489"/>
      <c r="VGF158" s="489"/>
      <c r="VGG158" s="489"/>
      <c r="VGH158" s="489"/>
      <c r="VGI158" s="489"/>
      <c r="VGJ158" s="489"/>
      <c r="VGK158" s="489"/>
      <c r="VGL158" s="489"/>
      <c r="VGM158" s="489"/>
      <c r="VGN158" s="489"/>
      <c r="VGO158" s="489"/>
      <c r="VGP158" s="489"/>
      <c r="VGQ158" s="489"/>
      <c r="VGR158" s="489"/>
      <c r="VGS158" s="489"/>
      <c r="VGT158" s="489"/>
      <c r="VGU158" s="489"/>
      <c r="VGV158" s="489"/>
      <c r="VGW158" s="489"/>
      <c r="VGX158" s="489"/>
      <c r="VGY158" s="489"/>
      <c r="VGZ158" s="489"/>
      <c r="VHA158" s="489"/>
      <c r="VHB158" s="489"/>
      <c r="VHC158" s="489"/>
      <c r="VHD158" s="489"/>
      <c r="VHE158" s="489"/>
      <c r="VHF158" s="489"/>
      <c r="VHG158" s="489"/>
      <c r="VHH158" s="489"/>
      <c r="VHI158" s="489"/>
      <c r="VHJ158" s="489"/>
      <c r="VHK158" s="489"/>
      <c r="VHL158" s="489"/>
      <c r="VHM158" s="489"/>
      <c r="VHN158" s="489"/>
      <c r="VHO158" s="489"/>
      <c r="VHP158" s="489"/>
      <c r="VHQ158" s="489"/>
      <c r="VHR158" s="489"/>
      <c r="VHS158" s="489"/>
      <c r="VHT158" s="489"/>
      <c r="VHU158" s="489"/>
      <c r="VHV158" s="489"/>
      <c r="VHW158" s="489"/>
      <c r="VHX158" s="489"/>
      <c r="VHY158" s="489"/>
      <c r="VHZ158" s="489"/>
      <c r="VIA158" s="489"/>
      <c r="VIB158" s="489"/>
      <c r="VIC158" s="489"/>
      <c r="VID158" s="489"/>
      <c r="VIE158" s="489"/>
      <c r="VIF158" s="489"/>
      <c r="VIG158" s="489"/>
      <c r="VIH158" s="489"/>
      <c r="VII158" s="489"/>
      <c r="VIJ158" s="489"/>
      <c r="VIK158" s="489"/>
      <c r="VIL158" s="489"/>
      <c r="VIM158" s="489"/>
      <c r="VIN158" s="489"/>
      <c r="VIO158" s="489"/>
      <c r="VIP158" s="489"/>
      <c r="VIQ158" s="489"/>
      <c r="VIR158" s="489"/>
      <c r="VIS158" s="489"/>
      <c r="VIT158" s="489"/>
      <c r="VIU158" s="489"/>
      <c r="VIV158" s="489"/>
      <c r="VIW158" s="489"/>
      <c r="VIX158" s="489"/>
      <c r="VIY158" s="489"/>
      <c r="VIZ158" s="489"/>
      <c r="VJA158" s="489"/>
      <c r="VJB158" s="489"/>
      <c r="VJC158" s="489"/>
      <c r="VJD158" s="489"/>
      <c r="VJE158" s="489"/>
      <c r="VJF158" s="489"/>
      <c r="VJG158" s="489"/>
      <c r="VJH158" s="489"/>
      <c r="VJI158" s="489"/>
      <c r="VJJ158" s="489"/>
      <c r="VJK158" s="489"/>
      <c r="VJL158" s="489"/>
      <c r="VJM158" s="489"/>
      <c r="VJN158" s="489"/>
      <c r="VJO158" s="489"/>
      <c r="VJP158" s="489"/>
      <c r="VJQ158" s="489"/>
      <c r="VJR158" s="489"/>
      <c r="VJS158" s="489"/>
      <c r="VJT158" s="489"/>
      <c r="VJU158" s="489"/>
      <c r="VJV158" s="489"/>
      <c r="VJW158" s="489"/>
      <c r="VJX158" s="489"/>
      <c r="VJY158" s="489"/>
      <c r="VJZ158" s="489"/>
      <c r="VKA158" s="489"/>
      <c r="VKB158" s="489"/>
      <c r="VKC158" s="489"/>
      <c r="VKD158" s="489"/>
      <c r="VKE158" s="489"/>
      <c r="VKF158" s="489"/>
      <c r="VKG158" s="489"/>
      <c r="VKH158" s="489"/>
      <c r="VKI158" s="489"/>
      <c r="VKJ158" s="489"/>
      <c r="VKK158" s="489"/>
      <c r="VKL158" s="489"/>
      <c r="VKM158" s="489"/>
      <c r="VKN158" s="489"/>
      <c r="VKO158" s="489"/>
      <c r="VKP158" s="489"/>
      <c r="VKQ158" s="489"/>
      <c r="VKR158" s="489"/>
      <c r="VKS158" s="489"/>
      <c r="VKT158" s="489"/>
      <c r="VKU158" s="489"/>
      <c r="VKV158" s="489"/>
      <c r="VKW158" s="489"/>
      <c r="VKX158" s="489"/>
      <c r="VKY158" s="489"/>
      <c r="VKZ158" s="489"/>
      <c r="VLA158" s="489"/>
      <c r="VLB158" s="489"/>
      <c r="VLC158" s="489"/>
      <c r="VLD158" s="489"/>
      <c r="VLE158" s="489"/>
      <c r="VLF158" s="489"/>
      <c r="VLG158" s="489"/>
      <c r="VLH158" s="489"/>
      <c r="VLI158" s="489"/>
      <c r="VLJ158" s="489"/>
      <c r="VLK158" s="489"/>
      <c r="VLL158" s="489"/>
      <c r="VLM158" s="489"/>
      <c r="VLN158" s="489"/>
      <c r="VLO158" s="489"/>
      <c r="VLP158" s="489"/>
      <c r="VLQ158" s="489"/>
      <c r="VLR158" s="489"/>
      <c r="VLS158" s="489"/>
      <c r="VLT158" s="489"/>
      <c r="VLU158" s="489"/>
      <c r="VLV158" s="489"/>
      <c r="VLW158" s="489"/>
      <c r="VLX158" s="489"/>
      <c r="VLY158" s="489"/>
      <c r="VLZ158" s="489"/>
      <c r="VMA158" s="489"/>
      <c r="VMB158" s="489"/>
      <c r="VMC158" s="489"/>
      <c r="VMD158" s="489"/>
      <c r="VME158" s="489"/>
      <c r="VMF158" s="489"/>
      <c r="VMG158" s="489"/>
      <c r="VMH158" s="489"/>
      <c r="VMI158" s="489"/>
      <c r="VMJ158" s="489"/>
      <c r="VMK158" s="489"/>
      <c r="VML158" s="489"/>
      <c r="VMM158" s="489"/>
      <c r="VMN158" s="489"/>
      <c r="VMO158" s="489"/>
      <c r="VMP158" s="489"/>
      <c r="VMQ158" s="489"/>
      <c r="VMR158" s="489"/>
      <c r="VMS158" s="489"/>
      <c r="VMT158" s="489"/>
      <c r="VMU158" s="489"/>
      <c r="VMV158" s="489"/>
      <c r="VMW158" s="489"/>
      <c r="VMX158" s="489"/>
      <c r="VMY158" s="489"/>
      <c r="VMZ158" s="489"/>
      <c r="VNA158" s="489"/>
      <c r="VNB158" s="489"/>
      <c r="VNC158" s="489"/>
      <c r="VND158" s="489"/>
      <c r="VNE158" s="489"/>
      <c r="VNF158" s="489"/>
      <c r="VNG158" s="489"/>
      <c r="VNH158" s="489"/>
      <c r="VNI158" s="489"/>
      <c r="VNJ158" s="489"/>
      <c r="VNK158" s="489"/>
      <c r="VNL158" s="489"/>
      <c r="VNM158" s="489"/>
      <c r="VNN158" s="489"/>
      <c r="VNO158" s="489"/>
      <c r="VNP158" s="489"/>
      <c r="VNQ158" s="489"/>
      <c r="VNR158" s="489"/>
      <c r="VNS158" s="489"/>
      <c r="VNT158" s="489"/>
      <c r="VNU158" s="489"/>
      <c r="VNV158" s="489"/>
      <c r="VNW158" s="489"/>
      <c r="VNX158" s="489"/>
      <c r="VNY158" s="489"/>
      <c r="VNZ158" s="489"/>
      <c r="VOA158" s="489"/>
      <c r="VOB158" s="489"/>
      <c r="VOC158" s="489"/>
      <c r="VOD158" s="489"/>
      <c r="VOE158" s="489"/>
      <c r="VOF158" s="489"/>
      <c r="VOG158" s="489"/>
      <c r="VOH158" s="489"/>
      <c r="VOI158" s="489"/>
      <c r="VOJ158" s="489"/>
      <c r="VOK158" s="489"/>
      <c r="VOL158" s="489"/>
      <c r="VOM158" s="489"/>
      <c r="VON158" s="489"/>
      <c r="VOO158" s="489"/>
      <c r="VOP158" s="489"/>
      <c r="VOQ158" s="489"/>
      <c r="VOR158" s="489"/>
      <c r="VOS158" s="489"/>
      <c r="VOT158" s="489"/>
      <c r="VOU158" s="489"/>
      <c r="VOV158" s="489"/>
      <c r="VOW158" s="489"/>
      <c r="VOX158" s="489"/>
      <c r="VOY158" s="489"/>
      <c r="VOZ158" s="489"/>
      <c r="VPA158" s="489"/>
      <c r="VPB158" s="489"/>
      <c r="VPC158" s="489"/>
      <c r="VPD158" s="489"/>
      <c r="VPE158" s="489"/>
      <c r="VPF158" s="489"/>
      <c r="VPG158" s="489"/>
      <c r="VPH158" s="489"/>
      <c r="VPI158" s="489"/>
      <c r="VPJ158" s="489"/>
      <c r="VPK158" s="489"/>
      <c r="VPL158" s="489"/>
      <c r="VPM158" s="489"/>
      <c r="VPN158" s="489"/>
      <c r="VPO158" s="489"/>
      <c r="VPP158" s="489"/>
      <c r="VPQ158" s="489"/>
      <c r="VPR158" s="489"/>
      <c r="VPS158" s="489"/>
      <c r="VPT158" s="489"/>
      <c r="VPU158" s="489"/>
      <c r="VPV158" s="489"/>
      <c r="VPW158" s="489"/>
      <c r="VPX158" s="489"/>
      <c r="VPY158" s="489"/>
      <c r="VPZ158" s="489"/>
      <c r="VQA158" s="489"/>
      <c r="VQB158" s="489"/>
      <c r="VQC158" s="489"/>
      <c r="VQD158" s="489"/>
      <c r="VQE158" s="489"/>
      <c r="VQF158" s="489"/>
      <c r="VQG158" s="489"/>
      <c r="VQH158" s="489"/>
      <c r="VQI158" s="489"/>
      <c r="VQJ158" s="489"/>
      <c r="VQK158" s="489"/>
      <c r="VQL158" s="489"/>
      <c r="VQM158" s="489"/>
      <c r="VQN158" s="489"/>
      <c r="VQO158" s="489"/>
      <c r="VQP158" s="489"/>
      <c r="VQQ158" s="489"/>
      <c r="VQR158" s="489"/>
      <c r="VQS158" s="489"/>
      <c r="VQT158" s="489"/>
      <c r="VQU158" s="489"/>
      <c r="VQV158" s="489"/>
      <c r="VQW158" s="489"/>
      <c r="VQX158" s="489"/>
      <c r="VQY158" s="489"/>
      <c r="VQZ158" s="489"/>
      <c r="VRA158" s="489"/>
      <c r="VRB158" s="489"/>
      <c r="VRC158" s="489"/>
      <c r="VRD158" s="489"/>
      <c r="VRE158" s="489"/>
      <c r="VRF158" s="489"/>
      <c r="VRG158" s="489"/>
      <c r="VRH158" s="489"/>
      <c r="VRI158" s="489"/>
      <c r="VRJ158" s="489"/>
      <c r="VRK158" s="489"/>
      <c r="VRL158" s="489"/>
      <c r="VRM158" s="489"/>
      <c r="VRN158" s="489"/>
      <c r="VRO158" s="489"/>
      <c r="VRP158" s="489"/>
      <c r="VRQ158" s="489"/>
      <c r="VRR158" s="489"/>
      <c r="VRS158" s="489"/>
      <c r="VRT158" s="489"/>
      <c r="VRU158" s="489"/>
      <c r="VRV158" s="489"/>
      <c r="VRW158" s="489"/>
      <c r="VRX158" s="489"/>
      <c r="VRY158" s="489"/>
      <c r="VRZ158" s="489"/>
      <c r="VSA158" s="489"/>
      <c r="VSB158" s="489"/>
      <c r="VSC158" s="489"/>
      <c r="VSD158" s="489"/>
      <c r="VSE158" s="489"/>
      <c r="VSF158" s="489"/>
      <c r="VSG158" s="489"/>
      <c r="VSH158" s="489"/>
      <c r="VSI158" s="489"/>
      <c r="VSJ158" s="489"/>
      <c r="VSK158" s="489"/>
      <c r="VSL158" s="489"/>
      <c r="VSM158" s="489"/>
      <c r="VSN158" s="489"/>
      <c r="VSO158" s="489"/>
      <c r="VSP158" s="489"/>
      <c r="VSQ158" s="489"/>
      <c r="VSR158" s="489"/>
      <c r="VSS158" s="489"/>
      <c r="VST158" s="489"/>
      <c r="VSU158" s="489"/>
      <c r="VSV158" s="489"/>
      <c r="VSW158" s="489"/>
      <c r="VSX158" s="489"/>
      <c r="VSY158" s="489"/>
      <c r="VSZ158" s="489"/>
      <c r="VTA158" s="489"/>
      <c r="VTB158" s="489"/>
      <c r="VTC158" s="489"/>
      <c r="VTD158" s="489"/>
      <c r="VTE158" s="489"/>
      <c r="VTF158" s="489"/>
      <c r="VTG158" s="489"/>
      <c r="VTH158" s="489"/>
      <c r="VTI158" s="489"/>
      <c r="VTJ158" s="489"/>
      <c r="VTK158" s="489"/>
      <c r="VTL158" s="489"/>
      <c r="VTM158" s="489"/>
      <c r="VTN158" s="489"/>
      <c r="VTO158" s="489"/>
      <c r="VTP158" s="489"/>
      <c r="VTQ158" s="489"/>
      <c r="VTR158" s="489"/>
      <c r="VTS158" s="489"/>
      <c r="VTT158" s="489"/>
      <c r="VTU158" s="489"/>
      <c r="VTV158" s="489"/>
      <c r="VTW158" s="489"/>
      <c r="VTX158" s="489"/>
      <c r="VTY158" s="489"/>
      <c r="VTZ158" s="489"/>
      <c r="VUA158" s="489"/>
      <c r="VUB158" s="489"/>
      <c r="VUC158" s="489"/>
      <c r="VUD158" s="489"/>
      <c r="VUE158" s="489"/>
      <c r="VUF158" s="489"/>
      <c r="VUG158" s="489"/>
      <c r="VUH158" s="489"/>
      <c r="VUI158" s="489"/>
      <c r="VUJ158" s="489"/>
      <c r="VUK158" s="489"/>
      <c r="VUL158" s="489"/>
      <c r="VUM158" s="489"/>
      <c r="VUN158" s="489"/>
      <c r="VUO158" s="489"/>
      <c r="VUP158" s="489"/>
      <c r="VUQ158" s="489"/>
      <c r="VUR158" s="489"/>
      <c r="VUS158" s="489"/>
      <c r="VUT158" s="489"/>
      <c r="VUU158" s="489"/>
      <c r="VUV158" s="489"/>
      <c r="VUW158" s="489"/>
      <c r="VUX158" s="489"/>
      <c r="VUY158" s="489"/>
      <c r="VUZ158" s="489"/>
      <c r="VVA158" s="489"/>
      <c r="VVB158" s="489"/>
      <c r="VVC158" s="489"/>
      <c r="VVD158" s="489"/>
      <c r="VVE158" s="489"/>
      <c r="VVF158" s="489"/>
      <c r="VVG158" s="489"/>
      <c r="VVH158" s="489"/>
      <c r="VVI158" s="489"/>
      <c r="VVJ158" s="489"/>
      <c r="VVK158" s="489"/>
      <c r="VVL158" s="489"/>
      <c r="VVM158" s="489"/>
      <c r="VVN158" s="489"/>
      <c r="VVO158" s="489"/>
      <c r="VVP158" s="489"/>
      <c r="VVQ158" s="489"/>
      <c r="VVR158" s="489"/>
      <c r="VVS158" s="489"/>
      <c r="VVT158" s="489"/>
      <c r="VVU158" s="489"/>
      <c r="VVV158" s="489"/>
      <c r="VVW158" s="489"/>
      <c r="VVX158" s="489"/>
      <c r="VVY158" s="489"/>
      <c r="VVZ158" s="489"/>
      <c r="VWA158" s="489"/>
      <c r="VWB158" s="489"/>
      <c r="VWC158" s="489"/>
      <c r="VWD158" s="489"/>
      <c r="VWE158" s="489"/>
      <c r="VWF158" s="489"/>
      <c r="VWG158" s="489"/>
      <c r="VWH158" s="489"/>
      <c r="VWI158" s="489"/>
      <c r="VWJ158" s="489"/>
      <c r="VWK158" s="489"/>
      <c r="VWL158" s="489"/>
      <c r="VWM158" s="489"/>
      <c r="VWN158" s="489"/>
      <c r="VWO158" s="489"/>
      <c r="VWP158" s="489"/>
      <c r="VWQ158" s="489"/>
      <c r="VWR158" s="489"/>
      <c r="VWS158" s="489"/>
      <c r="VWT158" s="489"/>
      <c r="VWU158" s="489"/>
      <c r="VWV158" s="489"/>
      <c r="VWW158" s="489"/>
      <c r="VWX158" s="489"/>
      <c r="VWY158" s="489"/>
      <c r="VWZ158" s="489"/>
      <c r="VXA158" s="489"/>
      <c r="VXB158" s="489"/>
      <c r="VXC158" s="489"/>
      <c r="VXD158" s="489"/>
      <c r="VXE158" s="489"/>
      <c r="VXF158" s="489"/>
      <c r="VXG158" s="489"/>
      <c r="VXH158" s="489"/>
      <c r="VXI158" s="489"/>
      <c r="VXJ158" s="489"/>
      <c r="VXK158" s="489"/>
      <c r="VXL158" s="489"/>
      <c r="VXM158" s="489"/>
      <c r="VXN158" s="489"/>
      <c r="VXO158" s="489"/>
      <c r="VXP158" s="489"/>
      <c r="VXQ158" s="489"/>
      <c r="VXR158" s="489"/>
      <c r="VXS158" s="489"/>
      <c r="VXT158" s="489"/>
      <c r="VXU158" s="489"/>
      <c r="VXV158" s="489"/>
      <c r="VXW158" s="489"/>
      <c r="VXX158" s="489"/>
      <c r="VXY158" s="489"/>
      <c r="VXZ158" s="489"/>
      <c r="VYA158" s="489"/>
      <c r="VYB158" s="489"/>
      <c r="VYC158" s="489"/>
      <c r="VYD158" s="489"/>
      <c r="VYE158" s="489"/>
      <c r="VYF158" s="489"/>
      <c r="VYG158" s="489"/>
      <c r="VYH158" s="489"/>
      <c r="VYI158" s="489"/>
      <c r="VYJ158" s="489"/>
      <c r="VYK158" s="489"/>
      <c r="VYL158" s="489"/>
      <c r="VYM158" s="489"/>
      <c r="VYN158" s="489"/>
      <c r="VYO158" s="489"/>
      <c r="VYP158" s="489"/>
      <c r="VYQ158" s="489"/>
      <c r="VYR158" s="489"/>
      <c r="VYS158" s="489"/>
      <c r="VYT158" s="489"/>
      <c r="VYU158" s="489"/>
      <c r="VYV158" s="489"/>
      <c r="VYW158" s="489"/>
      <c r="VYX158" s="489"/>
      <c r="VYY158" s="489"/>
      <c r="VYZ158" s="489"/>
      <c r="VZA158" s="489"/>
      <c r="VZB158" s="489"/>
      <c r="VZC158" s="489"/>
      <c r="VZD158" s="489"/>
      <c r="VZE158" s="489"/>
      <c r="VZF158" s="489"/>
      <c r="VZG158" s="489"/>
      <c r="VZH158" s="489"/>
      <c r="VZI158" s="489"/>
      <c r="VZJ158" s="489"/>
      <c r="VZK158" s="489"/>
      <c r="VZL158" s="489"/>
      <c r="VZM158" s="489"/>
      <c r="VZN158" s="489"/>
      <c r="VZO158" s="489"/>
      <c r="VZP158" s="489"/>
      <c r="VZQ158" s="489"/>
      <c r="VZR158" s="489"/>
      <c r="VZS158" s="489"/>
      <c r="VZT158" s="489"/>
      <c r="VZU158" s="489"/>
      <c r="VZV158" s="489"/>
      <c r="VZW158" s="489"/>
      <c r="VZX158" s="489"/>
      <c r="VZY158" s="489"/>
      <c r="VZZ158" s="489"/>
      <c r="WAA158" s="489"/>
      <c r="WAB158" s="489"/>
      <c r="WAC158" s="489"/>
      <c r="WAD158" s="489"/>
      <c r="WAE158" s="489"/>
      <c r="WAF158" s="489"/>
      <c r="WAG158" s="489"/>
      <c r="WAH158" s="489"/>
      <c r="WAI158" s="489"/>
      <c r="WAJ158" s="489"/>
      <c r="WAK158" s="489"/>
      <c r="WAL158" s="489"/>
      <c r="WAM158" s="489"/>
      <c r="WAN158" s="489"/>
      <c r="WAO158" s="489"/>
      <c r="WAP158" s="489"/>
      <c r="WAQ158" s="489"/>
      <c r="WAR158" s="489"/>
      <c r="WAS158" s="489"/>
      <c r="WAT158" s="489"/>
      <c r="WAU158" s="489"/>
      <c r="WAV158" s="489"/>
      <c r="WAW158" s="489"/>
      <c r="WAX158" s="489"/>
      <c r="WAY158" s="489"/>
      <c r="WAZ158" s="489"/>
      <c r="WBA158" s="489"/>
      <c r="WBB158" s="489"/>
      <c r="WBC158" s="489"/>
      <c r="WBD158" s="489"/>
      <c r="WBE158" s="489"/>
      <c r="WBF158" s="489"/>
      <c r="WBG158" s="489"/>
      <c r="WBH158" s="489"/>
      <c r="WBI158" s="489"/>
      <c r="WBJ158" s="489"/>
      <c r="WBK158" s="489"/>
      <c r="WBL158" s="489"/>
      <c r="WBM158" s="489"/>
      <c r="WBN158" s="489"/>
      <c r="WBO158" s="489"/>
      <c r="WBP158" s="489"/>
      <c r="WBQ158" s="489"/>
      <c r="WBR158" s="489"/>
      <c r="WBS158" s="489"/>
      <c r="WBT158" s="489"/>
      <c r="WBU158" s="489"/>
      <c r="WBV158" s="489"/>
      <c r="WBW158" s="489"/>
      <c r="WBX158" s="489"/>
      <c r="WBY158" s="489"/>
      <c r="WBZ158" s="489"/>
      <c r="WCA158" s="489"/>
      <c r="WCB158" s="489"/>
      <c r="WCC158" s="489"/>
      <c r="WCD158" s="489"/>
      <c r="WCE158" s="489"/>
      <c r="WCF158" s="489"/>
      <c r="WCG158" s="489"/>
      <c r="WCH158" s="489"/>
      <c r="WCI158" s="489"/>
      <c r="WCJ158" s="489"/>
      <c r="WCK158" s="489"/>
      <c r="WCL158" s="489"/>
      <c r="WCM158" s="489"/>
      <c r="WCN158" s="489"/>
      <c r="WCO158" s="489"/>
      <c r="WCP158" s="489"/>
      <c r="WCQ158" s="489"/>
      <c r="WCR158" s="489"/>
      <c r="WCS158" s="489"/>
      <c r="WCT158" s="489"/>
      <c r="WCU158" s="489"/>
      <c r="WCV158" s="489"/>
      <c r="WCW158" s="489"/>
      <c r="WCX158" s="489"/>
      <c r="WCY158" s="489"/>
      <c r="WCZ158" s="489"/>
      <c r="WDA158" s="489"/>
      <c r="WDB158" s="489"/>
      <c r="WDC158" s="489"/>
      <c r="WDD158" s="489"/>
      <c r="WDE158" s="489"/>
      <c r="WDF158" s="489"/>
      <c r="WDG158" s="489"/>
      <c r="WDH158" s="489"/>
      <c r="WDI158" s="489"/>
      <c r="WDJ158" s="489"/>
      <c r="WDK158" s="489"/>
      <c r="WDL158" s="489"/>
      <c r="WDM158" s="489"/>
      <c r="WDN158" s="489"/>
      <c r="WDO158" s="489"/>
      <c r="WDP158" s="489"/>
      <c r="WDQ158" s="489"/>
      <c r="WDR158" s="489"/>
      <c r="WDS158" s="489"/>
      <c r="WDT158" s="489"/>
      <c r="WDU158" s="489"/>
      <c r="WDV158" s="489"/>
      <c r="WDW158" s="489"/>
      <c r="WDX158" s="489"/>
      <c r="WDY158" s="489"/>
      <c r="WDZ158" s="489"/>
      <c r="WEA158" s="489"/>
      <c r="WEB158" s="489"/>
      <c r="WEC158" s="489"/>
      <c r="WED158" s="489"/>
      <c r="WEE158" s="489"/>
      <c r="WEF158" s="489"/>
      <c r="WEG158" s="489"/>
      <c r="WEH158" s="489"/>
      <c r="WEI158" s="489"/>
      <c r="WEJ158" s="489"/>
      <c r="WEK158" s="489"/>
      <c r="WEL158" s="489"/>
      <c r="WEM158" s="489"/>
      <c r="WEN158" s="489"/>
      <c r="WEO158" s="489"/>
      <c r="WEP158" s="489"/>
      <c r="WEQ158" s="489"/>
      <c r="WER158" s="489"/>
      <c r="WES158" s="489"/>
      <c r="WET158" s="489"/>
      <c r="WEU158" s="489"/>
      <c r="WEV158" s="489"/>
      <c r="WEW158" s="489"/>
      <c r="WEX158" s="489"/>
      <c r="WEY158" s="489"/>
      <c r="WEZ158" s="489"/>
      <c r="WFA158" s="489"/>
      <c r="WFB158" s="489"/>
      <c r="WFC158" s="489"/>
      <c r="WFD158" s="489"/>
      <c r="WFE158" s="489"/>
      <c r="WFF158" s="489"/>
      <c r="WFG158" s="489"/>
      <c r="WFH158" s="489"/>
      <c r="WFI158" s="489"/>
      <c r="WFJ158" s="489"/>
      <c r="WFK158" s="489"/>
      <c r="WFL158" s="489"/>
      <c r="WFM158" s="489"/>
      <c r="WFN158" s="489"/>
      <c r="WFO158" s="489"/>
      <c r="WFP158" s="489"/>
      <c r="WFQ158" s="489"/>
      <c r="WFR158" s="489"/>
      <c r="WFS158" s="489"/>
      <c r="WFT158" s="489"/>
      <c r="WFU158" s="489"/>
      <c r="WFV158" s="489"/>
      <c r="WFW158" s="489"/>
      <c r="WFX158" s="489"/>
      <c r="WFY158" s="489"/>
      <c r="WFZ158" s="489"/>
      <c r="WGA158" s="489"/>
      <c r="WGB158" s="489"/>
      <c r="WGC158" s="489"/>
      <c r="WGD158" s="489"/>
      <c r="WGE158" s="489"/>
      <c r="WGF158" s="489"/>
      <c r="WGG158" s="489"/>
      <c r="WGH158" s="489"/>
      <c r="WGI158" s="489"/>
      <c r="WGJ158" s="489"/>
      <c r="WGK158" s="489"/>
      <c r="WGL158" s="489"/>
      <c r="WGM158" s="489"/>
      <c r="WGN158" s="489"/>
      <c r="WGO158" s="489"/>
      <c r="WGP158" s="489"/>
      <c r="WGQ158" s="489"/>
      <c r="WGR158" s="489"/>
      <c r="WGS158" s="489"/>
      <c r="WGT158" s="489"/>
      <c r="WGU158" s="489"/>
      <c r="WGV158" s="489"/>
      <c r="WGW158" s="489"/>
      <c r="WGX158" s="489"/>
      <c r="WGY158" s="489"/>
      <c r="WGZ158" s="489"/>
      <c r="WHA158" s="489"/>
      <c r="WHB158" s="489"/>
      <c r="WHC158" s="489"/>
      <c r="WHD158" s="489"/>
      <c r="WHE158" s="489"/>
      <c r="WHF158" s="489"/>
      <c r="WHG158" s="489"/>
      <c r="WHH158" s="489"/>
      <c r="WHI158" s="489"/>
      <c r="WHJ158" s="489"/>
      <c r="WHK158" s="489"/>
      <c r="WHL158" s="489"/>
      <c r="WHM158" s="489"/>
      <c r="WHN158" s="489"/>
      <c r="WHO158" s="489"/>
      <c r="WHP158" s="489"/>
      <c r="WHQ158" s="489"/>
      <c r="WHR158" s="489"/>
      <c r="WHS158" s="489"/>
      <c r="WHT158" s="489"/>
      <c r="WHU158" s="489"/>
      <c r="WHV158" s="489"/>
      <c r="WHW158" s="489"/>
      <c r="WHX158" s="489"/>
      <c r="WHY158" s="489"/>
      <c r="WHZ158" s="489"/>
      <c r="WIA158" s="489"/>
      <c r="WIB158" s="489"/>
      <c r="WIC158" s="489"/>
      <c r="WID158" s="489"/>
      <c r="WIE158" s="489"/>
      <c r="WIF158" s="489"/>
      <c r="WIG158" s="489"/>
      <c r="WIH158" s="489"/>
      <c r="WII158" s="489"/>
      <c r="WIJ158" s="489"/>
      <c r="WIK158" s="489"/>
      <c r="WIL158" s="489"/>
      <c r="WIM158" s="489"/>
      <c r="WIN158" s="489"/>
      <c r="WIO158" s="489"/>
      <c r="WIP158" s="489"/>
      <c r="WIQ158" s="489"/>
      <c r="WIR158" s="489"/>
      <c r="WIS158" s="489"/>
      <c r="WIT158" s="489"/>
      <c r="WIU158" s="489"/>
      <c r="WIV158" s="489"/>
      <c r="WIW158" s="489"/>
      <c r="WIX158" s="489"/>
      <c r="WIY158" s="489"/>
      <c r="WIZ158" s="489"/>
      <c r="WJA158" s="489"/>
      <c r="WJB158" s="489"/>
      <c r="WJC158" s="489"/>
      <c r="WJD158" s="489"/>
      <c r="WJE158" s="489"/>
      <c r="WJF158" s="489"/>
      <c r="WJG158" s="489"/>
      <c r="WJH158" s="489"/>
      <c r="WJI158" s="489"/>
      <c r="WJJ158" s="489"/>
      <c r="WJK158" s="489"/>
      <c r="WJL158" s="489"/>
      <c r="WJM158" s="489"/>
      <c r="WJN158" s="489"/>
      <c r="WJO158" s="489"/>
      <c r="WJP158" s="489"/>
      <c r="WJQ158" s="489"/>
      <c r="WJR158" s="489"/>
      <c r="WJS158" s="489"/>
      <c r="WJT158" s="489"/>
      <c r="WJU158" s="489"/>
      <c r="WJV158" s="489"/>
      <c r="WJW158" s="489"/>
      <c r="WJX158" s="489"/>
      <c r="WJY158" s="489"/>
      <c r="WJZ158" s="489"/>
      <c r="WKA158" s="489"/>
      <c r="WKB158" s="489"/>
      <c r="WKC158" s="489"/>
      <c r="WKD158" s="489"/>
      <c r="WKE158" s="489"/>
      <c r="WKF158" s="489"/>
      <c r="WKG158" s="489"/>
      <c r="WKH158" s="489"/>
      <c r="WKI158" s="489"/>
      <c r="WKJ158" s="489"/>
      <c r="WKK158" s="489"/>
      <c r="WKL158" s="489"/>
      <c r="WKM158" s="489"/>
      <c r="WKN158" s="489"/>
      <c r="WKO158" s="489"/>
      <c r="WKP158" s="489"/>
      <c r="WKQ158" s="489"/>
      <c r="WKR158" s="489"/>
      <c r="WKS158" s="489"/>
      <c r="WKT158" s="489"/>
      <c r="WKU158" s="489"/>
      <c r="WKV158" s="489"/>
      <c r="WKW158" s="489"/>
      <c r="WKX158" s="489"/>
      <c r="WKY158" s="489"/>
      <c r="WKZ158" s="489"/>
      <c r="WLA158" s="489"/>
      <c r="WLB158" s="489"/>
      <c r="WLC158" s="489"/>
      <c r="WLD158" s="489"/>
      <c r="WLE158" s="489"/>
      <c r="WLF158" s="489"/>
      <c r="WLG158" s="489"/>
      <c r="WLH158" s="489"/>
      <c r="WLI158" s="489"/>
      <c r="WLJ158" s="489"/>
      <c r="WLK158" s="489"/>
      <c r="WLL158" s="489"/>
      <c r="WLM158" s="489"/>
      <c r="WLN158" s="489"/>
      <c r="WLO158" s="489"/>
      <c r="WLP158" s="489"/>
      <c r="WLQ158" s="489"/>
      <c r="WLR158" s="489"/>
      <c r="WLS158" s="489"/>
      <c r="WLT158" s="489"/>
      <c r="WLU158" s="489"/>
      <c r="WLV158" s="489"/>
      <c r="WLW158" s="489"/>
      <c r="WLX158" s="489"/>
      <c r="WLY158" s="489"/>
      <c r="WLZ158" s="489"/>
      <c r="WMA158" s="489"/>
      <c r="WMB158" s="489"/>
      <c r="WMC158" s="489"/>
      <c r="WMD158" s="489"/>
      <c r="WME158" s="489"/>
      <c r="WMF158" s="489"/>
      <c r="WMG158" s="489"/>
      <c r="WMH158" s="489"/>
      <c r="WMI158" s="489"/>
      <c r="WMJ158" s="489"/>
      <c r="WMK158" s="489"/>
      <c r="WML158" s="489"/>
      <c r="WMM158" s="489"/>
      <c r="WMN158" s="489"/>
      <c r="WMO158" s="489"/>
      <c r="WMP158" s="489"/>
      <c r="WMQ158" s="489"/>
      <c r="WMR158" s="489"/>
      <c r="WMS158" s="489"/>
      <c r="WMT158" s="489"/>
      <c r="WMU158" s="489"/>
      <c r="WMV158" s="489"/>
      <c r="WMW158" s="489"/>
      <c r="WMX158" s="489"/>
      <c r="WMY158" s="489"/>
      <c r="WMZ158" s="489"/>
      <c r="WNA158" s="489"/>
      <c r="WNB158" s="489"/>
      <c r="WNC158" s="489"/>
      <c r="WND158" s="489"/>
      <c r="WNE158" s="489"/>
      <c r="WNF158" s="489"/>
      <c r="WNG158" s="489"/>
      <c r="WNH158" s="489"/>
      <c r="WNI158" s="489"/>
      <c r="WNJ158" s="489"/>
      <c r="WNK158" s="489"/>
      <c r="WNL158" s="489"/>
      <c r="WNM158" s="489"/>
      <c r="WNN158" s="489"/>
      <c r="WNO158" s="489"/>
      <c r="WNP158" s="489"/>
      <c r="WNQ158" s="489"/>
      <c r="WNR158" s="489"/>
      <c r="WNS158" s="489"/>
      <c r="WNT158" s="489"/>
      <c r="WNU158" s="489"/>
      <c r="WNV158" s="489"/>
      <c r="WNW158" s="489"/>
      <c r="WNX158" s="489"/>
      <c r="WNY158" s="489"/>
      <c r="WNZ158" s="489"/>
      <c r="WOA158" s="489"/>
      <c r="WOB158" s="489"/>
      <c r="WOC158" s="489"/>
      <c r="WOD158" s="489"/>
      <c r="WOE158" s="489"/>
      <c r="WOF158" s="489"/>
      <c r="WOG158" s="489"/>
      <c r="WOH158" s="489"/>
      <c r="WOI158" s="489"/>
      <c r="WOJ158" s="489"/>
      <c r="WOK158" s="489"/>
      <c r="WOL158" s="489"/>
      <c r="WOM158" s="489"/>
      <c r="WON158" s="489"/>
      <c r="WOO158" s="489"/>
      <c r="WOP158" s="489"/>
      <c r="WOQ158" s="489"/>
      <c r="WOR158" s="489"/>
      <c r="WOS158" s="489"/>
      <c r="WOT158" s="489"/>
      <c r="WOU158" s="489"/>
      <c r="WOV158" s="489"/>
      <c r="WOW158" s="489"/>
      <c r="WOX158" s="489"/>
      <c r="WOY158" s="489"/>
      <c r="WOZ158" s="489"/>
      <c r="WPA158" s="489"/>
      <c r="WPB158" s="489"/>
      <c r="WPC158" s="489"/>
      <c r="WPD158" s="489"/>
      <c r="WPE158" s="489"/>
      <c r="WPF158" s="489"/>
      <c r="WPG158" s="489"/>
      <c r="WPH158" s="489"/>
      <c r="WPI158" s="489"/>
      <c r="WPJ158" s="489"/>
      <c r="WPK158" s="489"/>
      <c r="WPL158" s="489"/>
      <c r="WPM158" s="489"/>
      <c r="WPN158" s="489"/>
      <c r="WPO158" s="489"/>
      <c r="WPP158" s="489"/>
      <c r="WPQ158" s="489"/>
      <c r="WPR158" s="489"/>
      <c r="WPS158" s="489"/>
      <c r="WPT158" s="489"/>
      <c r="WPU158" s="489"/>
      <c r="WPV158" s="489"/>
      <c r="WPW158" s="489"/>
      <c r="WPX158" s="489"/>
      <c r="WPY158" s="489"/>
      <c r="WPZ158" s="489"/>
      <c r="WQA158" s="489"/>
      <c r="WQB158" s="489"/>
      <c r="WQC158" s="489"/>
      <c r="WQD158" s="489"/>
      <c r="WQE158" s="489"/>
      <c r="WQF158" s="489"/>
      <c r="WQG158" s="489"/>
      <c r="WQH158" s="489"/>
      <c r="WQI158" s="489"/>
      <c r="WQJ158" s="489"/>
      <c r="WQK158" s="489"/>
      <c r="WQL158" s="489"/>
      <c r="WQM158" s="489"/>
      <c r="WQN158" s="489"/>
      <c r="WQO158" s="489"/>
      <c r="WQP158" s="489"/>
      <c r="WQQ158" s="489"/>
      <c r="WQR158" s="489"/>
      <c r="WQS158" s="489"/>
      <c r="WQT158" s="489"/>
      <c r="WQU158" s="489"/>
      <c r="WQV158" s="489"/>
      <c r="WQW158" s="489"/>
      <c r="WQX158" s="489"/>
      <c r="WQY158" s="489"/>
      <c r="WQZ158" s="489"/>
      <c r="WRA158" s="489"/>
      <c r="WRB158" s="489"/>
      <c r="WRC158" s="489"/>
      <c r="WRD158" s="489"/>
      <c r="WRE158" s="489"/>
      <c r="WRF158" s="489"/>
      <c r="WRG158" s="489"/>
      <c r="WRH158" s="489"/>
      <c r="WRI158" s="489"/>
      <c r="WRJ158" s="489"/>
      <c r="WRK158" s="489"/>
      <c r="WRL158" s="489"/>
      <c r="WRM158" s="489"/>
      <c r="WRN158" s="489"/>
      <c r="WRO158" s="489"/>
      <c r="WRP158" s="489"/>
      <c r="WRQ158" s="489"/>
      <c r="WRR158" s="489"/>
      <c r="WRS158" s="489"/>
      <c r="WRT158" s="489"/>
      <c r="WRU158" s="489"/>
      <c r="WRV158" s="489"/>
      <c r="WRW158" s="489"/>
      <c r="WRX158" s="489"/>
      <c r="WRY158" s="489"/>
      <c r="WRZ158" s="489"/>
      <c r="WSA158" s="489"/>
      <c r="WSB158" s="489"/>
      <c r="WSC158" s="489"/>
      <c r="WSD158" s="489"/>
      <c r="WSE158" s="489"/>
      <c r="WSF158" s="489"/>
      <c r="WSG158" s="489"/>
      <c r="WSH158" s="489"/>
      <c r="WSI158" s="489"/>
      <c r="WSJ158" s="489"/>
      <c r="WSK158" s="489"/>
      <c r="WSL158" s="489"/>
      <c r="WSM158" s="489"/>
      <c r="WSN158" s="489"/>
      <c r="WSO158" s="489"/>
      <c r="WSP158" s="489"/>
      <c r="WSQ158" s="489"/>
      <c r="WSR158" s="489"/>
      <c r="WSS158" s="489"/>
      <c r="WST158" s="489"/>
      <c r="WSU158" s="489"/>
      <c r="WSV158" s="489"/>
      <c r="WSW158" s="489"/>
      <c r="WSX158" s="489"/>
      <c r="WSY158" s="489"/>
      <c r="WSZ158" s="489"/>
      <c r="WTA158" s="489"/>
      <c r="WTB158" s="489"/>
      <c r="WTC158" s="489"/>
      <c r="WTD158" s="489"/>
      <c r="WTE158" s="489"/>
      <c r="WTF158" s="489"/>
      <c r="WTG158" s="489"/>
      <c r="WTH158" s="489"/>
      <c r="WTI158" s="489"/>
      <c r="WTJ158" s="489"/>
      <c r="WTK158" s="489"/>
      <c r="WTL158" s="489"/>
      <c r="WTM158" s="489"/>
      <c r="WTN158" s="489"/>
      <c r="WTO158" s="489"/>
      <c r="WTP158" s="489"/>
      <c r="WTQ158" s="489"/>
      <c r="WTR158" s="489"/>
      <c r="WTS158" s="489"/>
      <c r="WTT158" s="489"/>
      <c r="WTU158" s="489"/>
      <c r="WTV158" s="489"/>
      <c r="WTW158" s="489"/>
      <c r="WTX158" s="489"/>
      <c r="WTY158" s="489"/>
      <c r="WTZ158" s="489"/>
      <c r="WUA158" s="489"/>
      <c r="WUB158" s="489"/>
      <c r="WUC158" s="489"/>
      <c r="WUD158" s="489"/>
      <c r="WUE158" s="489"/>
      <c r="WUF158" s="489"/>
      <c r="WUG158" s="489"/>
      <c r="WUH158" s="489"/>
      <c r="WUI158" s="489"/>
      <c r="WUJ158" s="489"/>
      <c r="WUK158" s="489"/>
      <c r="WUL158" s="489"/>
      <c r="WUM158" s="489"/>
      <c r="WUN158" s="489"/>
      <c r="WUO158" s="489"/>
      <c r="WUP158" s="489"/>
      <c r="WUQ158" s="489"/>
      <c r="WUR158" s="489"/>
      <c r="WUS158" s="489"/>
      <c r="WUT158" s="489"/>
      <c r="WUU158" s="489"/>
      <c r="WUV158" s="489"/>
      <c r="WUW158" s="489"/>
      <c r="WUX158" s="489"/>
      <c r="WUY158" s="489"/>
      <c r="WUZ158" s="489"/>
      <c r="WVA158" s="489"/>
      <c r="WVB158" s="489"/>
      <c r="WVC158" s="489"/>
      <c r="WVD158" s="489"/>
      <c r="WVE158" s="489"/>
      <c r="WVF158" s="489"/>
      <c r="WVG158" s="489"/>
      <c r="WVH158" s="489"/>
      <c r="WVI158" s="489"/>
      <c r="WVJ158" s="489"/>
      <c r="WVK158" s="489"/>
      <c r="WVL158" s="489"/>
      <c r="WVM158" s="489"/>
      <c r="WVN158" s="489"/>
      <c r="WVO158" s="489"/>
      <c r="WVP158" s="489"/>
      <c r="WVQ158" s="489"/>
      <c r="WVR158" s="489"/>
      <c r="WVS158" s="489"/>
      <c r="WVT158" s="489"/>
      <c r="WVU158" s="489"/>
      <c r="WVV158" s="489"/>
      <c r="WVW158" s="489"/>
      <c r="WVX158" s="489"/>
      <c r="WVY158" s="489"/>
      <c r="WVZ158" s="489"/>
      <c r="WWA158" s="489"/>
      <c r="WWB158" s="489"/>
      <c r="WWC158" s="489"/>
      <c r="WWD158" s="489"/>
      <c r="WWE158" s="489"/>
      <c r="WWF158" s="489"/>
      <c r="WWG158" s="489"/>
      <c r="WWH158" s="489"/>
      <c r="WWI158" s="489"/>
      <c r="WWJ158" s="489"/>
      <c r="WWK158" s="489"/>
      <c r="WWL158" s="489"/>
      <c r="WWM158" s="489"/>
      <c r="WWN158" s="489"/>
      <c r="WWO158" s="489"/>
      <c r="WWP158" s="489"/>
      <c r="WWQ158" s="489"/>
      <c r="WWR158" s="489"/>
      <c r="WWS158" s="489"/>
      <c r="WWT158" s="489"/>
      <c r="WWU158" s="489"/>
      <c r="WWV158" s="489"/>
      <c r="WWW158" s="489"/>
      <c r="WWX158" s="489"/>
      <c r="WWY158" s="489"/>
      <c r="WWZ158" s="489"/>
      <c r="WXA158" s="489"/>
      <c r="WXB158" s="489"/>
      <c r="WXC158" s="489"/>
      <c r="WXD158" s="489"/>
      <c r="WXE158" s="489"/>
      <c r="WXF158" s="489"/>
      <c r="WXG158" s="489"/>
      <c r="WXH158" s="489"/>
      <c r="WXI158" s="489"/>
      <c r="WXJ158" s="489"/>
      <c r="WXK158" s="489"/>
      <c r="WXL158" s="489"/>
      <c r="WXM158" s="489"/>
      <c r="WXN158" s="489"/>
      <c r="WXO158" s="489"/>
      <c r="WXP158" s="489"/>
      <c r="WXQ158" s="489"/>
      <c r="WXR158" s="489"/>
      <c r="WXS158" s="489"/>
      <c r="WXT158" s="489"/>
      <c r="WXU158" s="489"/>
      <c r="WXV158" s="489"/>
      <c r="WXW158" s="489"/>
      <c r="WXX158" s="489"/>
      <c r="WXY158" s="489"/>
      <c r="WXZ158" s="489"/>
      <c r="WYA158" s="489"/>
      <c r="WYB158" s="489"/>
      <c r="WYC158" s="489"/>
      <c r="WYD158" s="489"/>
      <c r="WYE158" s="489"/>
      <c r="WYF158" s="489"/>
      <c r="WYG158" s="489"/>
      <c r="WYH158" s="489"/>
      <c r="WYI158" s="489"/>
      <c r="WYJ158" s="489"/>
      <c r="WYK158" s="489"/>
      <c r="WYL158" s="489"/>
      <c r="WYM158" s="489"/>
      <c r="WYN158" s="489"/>
      <c r="WYO158" s="489"/>
      <c r="WYP158" s="489"/>
      <c r="WYQ158" s="489"/>
      <c r="WYR158" s="489"/>
      <c r="WYS158" s="489"/>
      <c r="WYT158" s="489"/>
      <c r="WYU158" s="489"/>
      <c r="WYV158" s="489"/>
      <c r="WYW158" s="489"/>
      <c r="WYX158" s="489"/>
      <c r="WYY158" s="489"/>
      <c r="WYZ158" s="489"/>
      <c r="WZA158" s="489"/>
      <c r="WZB158" s="489"/>
      <c r="WZC158" s="489"/>
      <c r="WZD158" s="489"/>
      <c r="WZE158" s="489"/>
      <c r="WZF158" s="489"/>
      <c r="WZG158" s="489"/>
      <c r="WZH158" s="489"/>
      <c r="WZI158" s="489"/>
      <c r="WZJ158" s="489"/>
      <c r="WZK158" s="489"/>
      <c r="WZL158" s="489"/>
      <c r="WZM158" s="489"/>
      <c r="WZN158" s="489"/>
      <c r="WZO158" s="489"/>
      <c r="WZP158" s="489"/>
      <c r="WZQ158" s="489"/>
      <c r="WZR158" s="489"/>
      <c r="WZS158" s="489"/>
      <c r="WZT158" s="489"/>
      <c r="WZU158" s="489"/>
      <c r="WZV158" s="489"/>
      <c r="WZW158" s="489"/>
      <c r="WZX158" s="489"/>
      <c r="WZY158" s="489"/>
      <c r="WZZ158" s="489"/>
      <c r="XAA158" s="489"/>
      <c r="XAB158" s="489"/>
      <c r="XAC158" s="489"/>
      <c r="XAD158" s="489"/>
      <c r="XAE158" s="489"/>
      <c r="XAF158" s="489"/>
      <c r="XAG158" s="489"/>
      <c r="XAH158" s="489"/>
      <c r="XAI158" s="489"/>
      <c r="XAJ158" s="489"/>
      <c r="XAK158" s="489"/>
      <c r="XAL158" s="489"/>
      <c r="XAM158" s="489"/>
      <c r="XAN158" s="489"/>
      <c r="XAO158" s="489"/>
      <c r="XAP158" s="489"/>
      <c r="XAQ158" s="489"/>
      <c r="XAR158" s="489"/>
      <c r="XAS158" s="489"/>
      <c r="XAT158" s="489"/>
      <c r="XAU158" s="489"/>
      <c r="XAV158" s="489"/>
      <c r="XAW158" s="489"/>
      <c r="XAX158" s="489"/>
      <c r="XAY158" s="489"/>
      <c r="XAZ158" s="489"/>
      <c r="XBA158" s="489"/>
      <c r="XBB158" s="489"/>
      <c r="XBC158" s="489"/>
      <c r="XBD158" s="489"/>
      <c r="XBE158" s="489"/>
      <c r="XBF158" s="489"/>
      <c r="XBG158" s="489"/>
      <c r="XBH158" s="489"/>
      <c r="XBI158" s="489"/>
      <c r="XBJ158" s="489"/>
      <c r="XBK158" s="489"/>
      <c r="XBL158" s="489"/>
      <c r="XBM158" s="489"/>
      <c r="XBN158" s="489"/>
      <c r="XBO158" s="489"/>
      <c r="XBP158" s="489"/>
      <c r="XBQ158" s="489"/>
      <c r="XBR158" s="489"/>
      <c r="XBS158" s="489"/>
      <c r="XBT158" s="489"/>
      <c r="XBU158" s="489"/>
      <c r="XBV158" s="489"/>
      <c r="XBW158" s="489"/>
      <c r="XBX158" s="489"/>
      <c r="XBY158" s="489"/>
      <c r="XBZ158" s="489"/>
      <c r="XCA158" s="489"/>
      <c r="XCB158" s="489"/>
      <c r="XCC158" s="489"/>
      <c r="XCD158" s="489"/>
      <c r="XCE158" s="489"/>
      <c r="XCF158" s="489"/>
      <c r="XCG158" s="489"/>
      <c r="XCH158" s="489"/>
      <c r="XCI158" s="489"/>
      <c r="XCJ158" s="489"/>
      <c r="XCK158" s="489"/>
      <c r="XCL158" s="489"/>
      <c r="XCM158" s="489"/>
      <c r="XCN158" s="489"/>
      <c r="XCO158" s="489"/>
      <c r="XCP158" s="489"/>
      <c r="XCQ158" s="489"/>
      <c r="XCR158" s="489"/>
      <c r="XCS158" s="489"/>
      <c r="XCT158" s="489"/>
      <c r="XCU158" s="489"/>
      <c r="XCV158" s="489"/>
      <c r="XCW158" s="489"/>
      <c r="XCX158" s="489"/>
      <c r="XCY158" s="489"/>
      <c r="XCZ158" s="489"/>
      <c r="XDA158" s="489"/>
      <c r="XDB158" s="489"/>
      <c r="XDC158" s="489"/>
      <c r="XDD158" s="489"/>
      <c r="XDE158" s="489"/>
      <c r="XDF158" s="489"/>
      <c r="XDG158" s="489"/>
      <c r="XDH158" s="489"/>
      <c r="XDI158" s="489"/>
      <c r="XDJ158" s="489"/>
      <c r="XDK158" s="489"/>
      <c r="XDL158" s="489"/>
      <c r="XDM158" s="489"/>
      <c r="XDN158" s="489"/>
      <c r="XDO158" s="489"/>
      <c r="XDP158" s="489"/>
      <c r="XDQ158" s="489"/>
      <c r="XDR158" s="489"/>
      <c r="XDS158" s="489"/>
      <c r="XDT158" s="489"/>
      <c r="XDU158" s="489"/>
      <c r="XDV158" s="489"/>
      <c r="XDW158" s="489"/>
      <c r="XDX158" s="489"/>
      <c r="XDY158" s="489"/>
      <c r="XDZ158" s="489"/>
      <c r="XEA158" s="489"/>
      <c r="XEB158" s="489"/>
      <c r="XEC158" s="489"/>
      <c r="XED158" s="489"/>
      <c r="XEE158" s="489"/>
      <c r="XEF158" s="489"/>
      <c r="XEG158" s="489"/>
      <c r="XEH158" s="489"/>
      <c r="XEI158" s="489"/>
      <c r="XEJ158" s="489"/>
      <c r="XEK158" s="489"/>
      <c r="XEL158" s="489"/>
      <c r="XEM158" s="489"/>
      <c r="XEN158" s="489"/>
      <c r="XEO158" s="489"/>
      <c r="XEP158" s="489"/>
      <c r="XEQ158" s="489"/>
      <c r="XER158" s="489"/>
      <c r="XES158" s="489"/>
      <c r="XET158" s="489"/>
      <c r="XEU158" s="489"/>
      <c r="XEV158" s="489"/>
      <c r="XEW158" s="489"/>
      <c r="XEX158" s="489"/>
      <c r="XEY158" s="489"/>
      <c r="XEZ158" s="489"/>
      <c r="XFA158" s="489"/>
      <c r="XFB158" s="489"/>
      <c r="XFC158" s="489"/>
      <c r="XFD158" s="489"/>
    </row>
    <row r="159" spans="1:16384" s="208" customFormat="1" ht="16.5" customHeight="1">
      <c r="A159" s="405" t="s">
        <v>825</v>
      </c>
      <c r="B159" s="405"/>
      <c r="C159" s="405"/>
      <c r="D159" s="405"/>
      <c r="E159" s="405"/>
      <c r="F159" s="405"/>
      <c r="G159" s="402"/>
      <c r="H159" s="402"/>
      <c r="I159" s="402"/>
      <c r="J159" s="402"/>
      <c r="K159" s="402"/>
      <c r="L159" s="402"/>
      <c r="M159" s="489"/>
      <c r="N159" s="489"/>
      <c r="O159" s="489"/>
      <c r="P159" s="489"/>
      <c r="Q159" s="489"/>
      <c r="R159" s="489"/>
      <c r="S159" s="489"/>
      <c r="T159" s="489"/>
      <c r="U159" s="489"/>
      <c r="V159" s="489"/>
      <c r="W159" s="489"/>
      <c r="X159" s="489"/>
      <c r="Y159" s="489"/>
      <c r="Z159" s="489"/>
      <c r="AA159" s="489"/>
      <c r="AB159" s="489"/>
      <c r="AC159" s="489"/>
      <c r="AD159" s="489"/>
      <c r="AE159" s="489"/>
      <c r="AF159" s="489"/>
      <c r="AG159" s="489"/>
      <c r="AH159" s="489"/>
      <c r="AI159" s="489"/>
      <c r="AJ159" s="489"/>
      <c r="AK159" s="489"/>
      <c r="AL159" s="489"/>
      <c r="AM159" s="489"/>
      <c r="AN159" s="489"/>
      <c r="AO159" s="489"/>
      <c r="AP159" s="489"/>
      <c r="AQ159" s="489"/>
      <c r="AR159" s="489"/>
      <c r="AS159" s="489"/>
      <c r="AT159" s="489"/>
      <c r="AU159" s="489"/>
      <c r="AV159" s="489"/>
      <c r="AW159" s="489"/>
      <c r="AX159" s="489"/>
      <c r="AY159" s="489"/>
      <c r="AZ159" s="489"/>
      <c r="BA159" s="489"/>
      <c r="BB159" s="489"/>
      <c r="BC159" s="489"/>
      <c r="BD159" s="489"/>
      <c r="BE159" s="489"/>
      <c r="BF159" s="489"/>
      <c r="BG159" s="489"/>
      <c r="BH159" s="489"/>
      <c r="BI159" s="489"/>
      <c r="BJ159" s="489"/>
      <c r="BK159" s="489"/>
      <c r="BL159" s="489"/>
      <c r="BM159" s="489"/>
      <c r="BN159" s="489"/>
      <c r="BO159" s="489"/>
      <c r="BP159" s="489"/>
      <c r="BQ159" s="489"/>
      <c r="BR159" s="489"/>
      <c r="BS159" s="489"/>
      <c r="BT159" s="489"/>
      <c r="BU159" s="489"/>
      <c r="BV159" s="489"/>
      <c r="BW159" s="489"/>
      <c r="BX159" s="489"/>
      <c r="BY159" s="489"/>
      <c r="BZ159" s="489"/>
      <c r="CA159" s="489"/>
      <c r="CB159" s="489"/>
      <c r="CC159" s="489"/>
      <c r="CD159" s="489"/>
      <c r="CE159" s="489"/>
      <c r="CF159" s="489"/>
      <c r="CG159" s="489"/>
      <c r="CH159" s="489"/>
      <c r="CI159" s="489"/>
      <c r="CJ159" s="489"/>
      <c r="CK159" s="489"/>
      <c r="CL159" s="489"/>
      <c r="CM159" s="489"/>
      <c r="CN159" s="489"/>
      <c r="CO159" s="489"/>
      <c r="CP159" s="489"/>
      <c r="CQ159" s="489"/>
      <c r="CR159" s="489"/>
      <c r="CS159" s="489"/>
      <c r="CT159" s="489"/>
      <c r="CU159" s="489"/>
      <c r="CV159" s="489"/>
      <c r="CW159" s="489"/>
      <c r="CX159" s="489"/>
      <c r="CY159" s="489"/>
      <c r="CZ159" s="489"/>
      <c r="DA159" s="489"/>
      <c r="DB159" s="489"/>
      <c r="DC159" s="489"/>
      <c r="DD159" s="489"/>
      <c r="DE159" s="489"/>
      <c r="DF159" s="489"/>
      <c r="DG159" s="489"/>
      <c r="DH159" s="489"/>
      <c r="DI159" s="489"/>
      <c r="DJ159" s="489"/>
      <c r="DK159" s="489"/>
      <c r="DL159" s="489"/>
      <c r="DM159" s="489"/>
      <c r="DN159" s="489"/>
      <c r="DO159" s="489"/>
      <c r="DP159" s="489"/>
      <c r="DQ159" s="489"/>
      <c r="DR159" s="489"/>
      <c r="DS159" s="489"/>
      <c r="DT159" s="489"/>
      <c r="DU159" s="489"/>
      <c r="DV159" s="489"/>
      <c r="DW159" s="489"/>
      <c r="DX159" s="489"/>
      <c r="DY159" s="489"/>
      <c r="DZ159" s="489"/>
      <c r="EA159" s="489"/>
      <c r="EB159" s="489"/>
      <c r="EC159" s="489"/>
      <c r="ED159" s="489"/>
      <c r="EE159" s="489"/>
      <c r="EF159" s="489"/>
      <c r="EG159" s="489"/>
      <c r="EH159" s="489"/>
      <c r="EI159" s="489"/>
      <c r="EJ159" s="489"/>
      <c r="EK159" s="489"/>
      <c r="EL159" s="489"/>
      <c r="EM159" s="489"/>
      <c r="EN159" s="489"/>
      <c r="EO159" s="489"/>
      <c r="EP159" s="489"/>
      <c r="EQ159" s="489"/>
      <c r="ER159" s="489"/>
      <c r="ES159" s="489"/>
      <c r="ET159" s="489"/>
      <c r="EU159" s="489"/>
      <c r="EV159" s="489"/>
      <c r="EW159" s="489"/>
      <c r="EX159" s="489"/>
      <c r="EY159" s="489"/>
      <c r="EZ159" s="489"/>
      <c r="FA159" s="489"/>
      <c r="FB159" s="489"/>
      <c r="FC159" s="489"/>
      <c r="FD159" s="489"/>
      <c r="FE159" s="489"/>
      <c r="FF159" s="489"/>
      <c r="FG159" s="489"/>
      <c r="FH159" s="489"/>
      <c r="FI159" s="489"/>
      <c r="FJ159" s="489"/>
      <c r="FK159" s="489"/>
      <c r="FL159" s="489"/>
      <c r="FM159" s="489"/>
      <c r="FN159" s="489"/>
      <c r="FO159" s="489"/>
      <c r="FP159" s="489"/>
      <c r="FQ159" s="489"/>
      <c r="FR159" s="489"/>
      <c r="FS159" s="489"/>
      <c r="FT159" s="489"/>
      <c r="FU159" s="489"/>
      <c r="FV159" s="489"/>
      <c r="FW159" s="489"/>
      <c r="FX159" s="489"/>
      <c r="FY159" s="489"/>
      <c r="FZ159" s="489"/>
      <c r="GA159" s="489"/>
      <c r="GB159" s="489"/>
      <c r="GC159" s="489"/>
      <c r="GD159" s="489"/>
      <c r="GE159" s="489"/>
      <c r="GF159" s="489"/>
      <c r="GG159" s="489"/>
      <c r="GH159" s="489"/>
      <c r="GI159" s="489"/>
      <c r="GJ159" s="489"/>
      <c r="GK159" s="489"/>
      <c r="GL159" s="489"/>
      <c r="GM159" s="489"/>
      <c r="GN159" s="489"/>
      <c r="GO159" s="489"/>
      <c r="GP159" s="489"/>
      <c r="GQ159" s="489"/>
      <c r="GR159" s="489"/>
      <c r="GS159" s="489"/>
      <c r="GT159" s="489"/>
      <c r="GU159" s="489"/>
      <c r="GV159" s="489"/>
      <c r="GW159" s="489"/>
      <c r="GX159" s="489"/>
      <c r="GY159" s="489"/>
      <c r="GZ159" s="489"/>
      <c r="HA159" s="489"/>
      <c r="HB159" s="489"/>
      <c r="HC159" s="489"/>
      <c r="HD159" s="489"/>
      <c r="HE159" s="489"/>
      <c r="HF159" s="489"/>
      <c r="HG159" s="489"/>
      <c r="HH159" s="489"/>
      <c r="HI159" s="489"/>
      <c r="HJ159" s="489"/>
      <c r="HK159" s="489"/>
      <c r="HL159" s="489"/>
      <c r="HM159" s="489"/>
      <c r="HN159" s="489"/>
      <c r="HO159" s="489"/>
      <c r="HP159" s="489"/>
      <c r="HQ159" s="489"/>
      <c r="HR159" s="489"/>
      <c r="HS159" s="489"/>
      <c r="HT159" s="489"/>
      <c r="HU159" s="489"/>
      <c r="HV159" s="489"/>
      <c r="HW159" s="489"/>
      <c r="HX159" s="489"/>
      <c r="HY159" s="489"/>
      <c r="HZ159" s="489"/>
      <c r="IA159" s="489"/>
      <c r="IB159" s="489"/>
      <c r="IC159" s="489"/>
      <c r="ID159" s="489"/>
      <c r="IE159" s="489"/>
      <c r="IF159" s="489"/>
      <c r="IG159" s="489"/>
      <c r="IH159" s="489"/>
      <c r="II159" s="489"/>
      <c r="IJ159" s="489"/>
      <c r="IK159" s="489"/>
      <c r="IL159" s="489"/>
      <c r="IM159" s="489"/>
      <c r="IN159" s="489"/>
      <c r="IO159" s="489"/>
      <c r="IP159" s="489"/>
      <c r="IQ159" s="489"/>
      <c r="IR159" s="489"/>
      <c r="IS159" s="489"/>
      <c r="IT159" s="489"/>
      <c r="IU159" s="489"/>
      <c r="IV159" s="489"/>
      <c r="IW159" s="489"/>
      <c r="IX159" s="489"/>
      <c r="IY159" s="489"/>
      <c r="IZ159" s="489"/>
      <c r="JA159" s="489"/>
      <c r="JB159" s="489"/>
      <c r="JC159" s="489"/>
      <c r="JD159" s="489"/>
      <c r="JE159" s="489"/>
      <c r="JF159" s="489"/>
      <c r="JG159" s="489"/>
      <c r="JH159" s="489"/>
      <c r="JI159" s="489"/>
      <c r="JJ159" s="489"/>
      <c r="JK159" s="489"/>
      <c r="JL159" s="489"/>
      <c r="JM159" s="489"/>
      <c r="JN159" s="489"/>
      <c r="JO159" s="489"/>
      <c r="JP159" s="489"/>
      <c r="JQ159" s="489"/>
      <c r="JR159" s="489"/>
      <c r="JS159" s="489"/>
      <c r="JT159" s="489"/>
      <c r="JU159" s="489"/>
      <c r="JV159" s="489"/>
      <c r="JW159" s="489"/>
      <c r="JX159" s="489"/>
      <c r="JY159" s="489"/>
      <c r="JZ159" s="489"/>
      <c r="KA159" s="489"/>
      <c r="KB159" s="489"/>
      <c r="KC159" s="489"/>
      <c r="KD159" s="489"/>
      <c r="KE159" s="489"/>
      <c r="KF159" s="489"/>
      <c r="KG159" s="489"/>
      <c r="KH159" s="489"/>
      <c r="KI159" s="489"/>
      <c r="KJ159" s="489"/>
      <c r="KK159" s="489"/>
      <c r="KL159" s="489"/>
      <c r="KM159" s="489"/>
      <c r="KN159" s="489"/>
      <c r="KO159" s="489"/>
      <c r="KP159" s="489"/>
      <c r="KQ159" s="489"/>
      <c r="KR159" s="489"/>
      <c r="KS159" s="489"/>
      <c r="KT159" s="489"/>
      <c r="KU159" s="489"/>
      <c r="KV159" s="489"/>
      <c r="KW159" s="489"/>
      <c r="KX159" s="489"/>
      <c r="KY159" s="489"/>
      <c r="KZ159" s="489"/>
      <c r="LA159" s="489"/>
      <c r="LB159" s="489"/>
      <c r="LC159" s="489"/>
      <c r="LD159" s="489"/>
      <c r="LE159" s="489"/>
      <c r="LF159" s="489"/>
      <c r="LG159" s="489"/>
      <c r="LH159" s="489"/>
      <c r="LI159" s="489"/>
      <c r="LJ159" s="489"/>
      <c r="LK159" s="489"/>
      <c r="LL159" s="489"/>
      <c r="LM159" s="489"/>
      <c r="LN159" s="489"/>
      <c r="LO159" s="489"/>
      <c r="LP159" s="489"/>
      <c r="LQ159" s="489"/>
      <c r="LR159" s="489"/>
      <c r="LS159" s="489"/>
      <c r="LT159" s="489"/>
      <c r="LU159" s="489"/>
      <c r="LV159" s="489"/>
      <c r="LW159" s="489"/>
      <c r="LX159" s="489"/>
      <c r="LY159" s="489"/>
      <c r="LZ159" s="489"/>
      <c r="MA159" s="489"/>
      <c r="MB159" s="489"/>
      <c r="MC159" s="489"/>
      <c r="MD159" s="489"/>
      <c r="ME159" s="489"/>
      <c r="MF159" s="489"/>
      <c r="MG159" s="489"/>
      <c r="MH159" s="489"/>
      <c r="MI159" s="489"/>
      <c r="MJ159" s="489"/>
      <c r="MK159" s="489"/>
      <c r="ML159" s="489"/>
      <c r="MM159" s="489"/>
      <c r="MN159" s="489"/>
      <c r="MO159" s="489"/>
      <c r="MP159" s="489"/>
      <c r="MQ159" s="489"/>
      <c r="MR159" s="489"/>
      <c r="MS159" s="489"/>
      <c r="MT159" s="489"/>
      <c r="MU159" s="489"/>
      <c r="MV159" s="489"/>
      <c r="MW159" s="489"/>
      <c r="MX159" s="489"/>
      <c r="MY159" s="489"/>
      <c r="MZ159" s="489"/>
      <c r="NA159" s="489"/>
      <c r="NB159" s="489"/>
      <c r="NC159" s="489"/>
      <c r="ND159" s="489"/>
      <c r="NE159" s="489"/>
      <c r="NF159" s="489"/>
      <c r="NG159" s="489"/>
      <c r="NH159" s="489"/>
      <c r="NI159" s="489"/>
      <c r="NJ159" s="489"/>
      <c r="NK159" s="489"/>
      <c r="NL159" s="489"/>
      <c r="NM159" s="489"/>
      <c r="NN159" s="489"/>
      <c r="NO159" s="489"/>
      <c r="NP159" s="489"/>
      <c r="NQ159" s="489"/>
      <c r="NR159" s="489"/>
      <c r="NS159" s="489"/>
      <c r="NT159" s="489"/>
      <c r="NU159" s="489"/>
      <c r="NV159" s="489"/>
      <c r="NW159" s="489"/>
      <c r="NX159" s="489"/>
      <c r="NY159" s="489"/>
      <c r="NZ159" s="489"/>
      <c r="OA159" s="489"/>
      <c r="OB159" s="489"/>
      <c r="OC159" s="489"/>
      <c r="OD159" s="489"/>
      <c r="OE159" s="489"/>
      <c r="OF159" s="489"/>
      <c r="OG159" s="489"/>
      <c r="OH159" s="489"/>
      <c r="OI159" s="489"/>
      <c r="OJ159" s="489"/>
      <c r="OK159" s="489"/>
      <c r="OL159" s="489"/>
      <c r="OM159" s="489"/>
      <c r="ON159" s="489"/>
      <c r="OO159" s="489"/>
      <c r="OP159" s="489"/>
      <c r="OQ159" s="489"/>
      <c r="OR159" s="489"/>
      <c r="OS159" s="489"/>
      <c r="OT159" s="489"/>
      <c r="OU159" s="489"/>
      <c r="OV159" s="489"/>
      <c r="OW159" s="489"/>
      <c r="OX159" s="489"/>
      <c r="OY159" s="489"/>
      <c r="OZ159" s="489"/>
      <c r="PA159" s="489"/>
      <c r="PB159" s="489"/>
      <c r="PC159" s="489"/>
      <c r="PD159" s="489"/>
      <c r="PE159" s="489"/>
      <c r="PF159" s="489"/>
      <c r="PG159" s="489"/>
      <c r="PH159" s="489"/>
      <c r="PI159" s="489"/>
      <c r="PJ159" s="489"/>
      <c r="PK159" s="489"/>
      <c r="PL159" s="489"/>
      <c r="PM159" s="489"/>
      <c r="PN159" s="489"/>
      <c r="PO159" s="489"/>
      <c r="PP159" s="489"/>
      <c r="PQ159" s="489"/>
      <c r="PR159" s="489"/>
      <c r="PS159" s="489"/>
      <c r="PT159" s="489"/>
      <c r="PU159" s="489"/>
      <c r="PV159" s="489"/>
      <c r="PW159" s="489"/>
      <c r="PX159" s="489"/>
      <c r="PY159" s="489"/>
      <c r="PZ159" s="489"/>
      <c r="QA159" s="489"/>
      <c r="QB159" s="489"/>
      <c r="QC159" s="489"/>
      <c r="QD159" s="489"/>
      <c r="QE159" s="489"/>
      <c r="QF159" s="489"/>
      <c r="QG159" s="489"/>
      <c r="QH159" s="489"/>
      <c r="QI159" s="489"/>
      <c r="QJ159" s="489"/>
      <c r="QK159" s="489"/>
      <c r="QL159" s="489"/>
      <c r="QM159" s="489"/>
      <c r="QN159" s="489"/>
      <c r="QO159" s="489"/>
      <c r="QP159" s="489"/>
      <c r="QQ159" s="489"/>
      <c r="QR159" s="489"/>
      <c r="QS159" s="489"/>
      <c r="QT159" s="489"/>
      <c r="QU159" s="489"/>
      <c r="QV159" s="489"/>
      <c r="QW159" s="489"/>
      <c r="QX159" s="489"/>
      <c r="QY159" s="489"/>
      <c r="QZ159" s="489"/>
      <c r="RA159" s="489"/>
      <c r="RB159" s="489"/>
      <c r="RC159" s="489"/>
      <c r="RD159" s="489"/>
      <c r="RE159" s="489"/>
      <c r="RF159" s="489"/>
      <c r="RG159" s="489"/>
      <c r="RH159" s="489"/>
      <c r="RI159" s="489"/>
      <c r="RJ159" s="489"/>
      <c r="RK159" s="489"/>
      <c r="RL159" s="489"/>
      <c r="RM159" s="489"/>
      <c r="RN159" s="489"/>
      <c r="RO159" s="489"/>
      <c r="RP159" s="489"/>
      <c r="RQ159" s="489"/>
      <c r="RR159" s="489"/>
      <c r="RS159" s="489"/>
      <c r="RT159" s="489"/>
      <c r="RU159" s="489"/>
      <c r="RV159" s="489"/>
      <c r="RW159" s="489"/>
      <c r="RX159" s="489"/>
      <c r="RY159" s="489"/>
      <c r="RZ159" s="489"/>
      <c r="SA159" s="489"/>
      <c r="SB159" s="489"/>
      <c r="SC159" s="489"/>
      <c r="SD159" s="489"/>
      <c r="SE159" s="489"/>
      <c r="SF159" s="489"/>
      <c r="SG159" s="489"/>
      <c r="SH159" s="489"/>
      <c r="SI159" s="489"/>
      <c r="SJ159" s="489"/>
      <c r="SK159" s="489"/>
      <c r="SL159" s="489"/>
      <c r="SM159" s="489"/>
      <c r="SN159" s="489"/>
      <c r="SO159" s="489"/>
      <c r="SP159" s="489"/>
      <c r="SQ159" s="489"/>
      <c r="SR159" s="489"/>
      <c r="SS159" s="489"/>
      <c r="ST159" s="489"/>
      <c r="SU159" s="489"/>
      <c r="SV159" s="489"/>
      <c r="SW159" s="489"/>
      <c r="SX159" s="489"/>
      <c r="SY159" s="489"/>
      <c r="SZ159" s="489"/>
      <c r="TA159" s="489"/>
      <c r="TB159" s="489"/>
      <c r="TC159" s="489"/>
      <c r="TD159" s="489"/>
      <c r="TE159" s="489"/>
      <c r="TF159" s="489"/>
      <c r="TG159" s="489"/>
      <c r="TH159" s="489"/>
      <c r="TI159" s="489"/>
      <c r="TJ159" s="489"/>
      <c r="TK159" s="489"/>
      <c r="TL159" s="489"/>
      <c r="TM159" s="489"/>
      <c r="TN159" s="489"/>
      <c r="TO159" s="489"/>
      <c r="TP159" s="489"/>
      <c r="TQ159" s="489"/>
      <c r="TR159" s="489"/>
      <c r="TS159" s="489"/>
      <c r="TT159" s="489"/>
      <c r="TU159" s="489"/>
      <c r="TV159" s="489"/>
      <c r="TW159" s="489"/>
      <c r="TX159" s="489"/>
      <c r="TY159" s="489"/>
      <c r="TZ159" s="489"/>
      <c r="UA159" s="489"/>
      <c r="UB159" s="489"/>
      <c r="UC159" s="489"/>
      <c r="UD159" s="489"/>
      <c r="UE159" s="489"/>
      <c r="UF159" s="489"/>
      <c r="UG159" s="489"/>
      <c r="UH159" s="489"/>
      <c r="UI159" s="489"/>
      <c r="UJ159" s="489"/>
      <c r="UK159" s="489"/>
      <c r="UL159" s="489"/>
      <c r="UM159" s="489"/>
      <c r="UN159" s="489"/>
      <c r="UO159" s="489"/>
      <c r="UP159" s="489"/>
      <c r="UQ159" s="489"/>
      <c r="UR159" s="489"/>
      <c r="US159" s="489"/>
      <c r="UT159" s="489"/>
      <c r="UU159" s="489"/>
      <c r="UV159" s="489"/>
      <c r="UW159" s="489"/>
      <c r="UX159" s="489"/>
      <c r="UY159" s="489"/>
      <c r="UZ159" s="489"/>
      <c r="VA159" s="489"/>
      <c r="VB159" s="489"/>
      <c r="VC159" s="489"/>
      <c r="VD159" s="489"/>
      <c r="VE159" s="489"/>
      <c r="VF159" s="489"/>
      <c r="VG159" s="489"/>
      <c r="VH159" s="489"/>
      <c r="VI159" s="489"/>
      <c r="VJ159" s="489"/>
      <c r="VK159" s="489"/>
      <c r="VL159" s="489"/>
      <c r="VM159" s="489"/>
      <c r="VN159" s="489"/>
      <c r="VO159" s="489"/>
      <c r="VP159" s="489"/>
      <c r="VQ159" s="489"/>
      <c r="VR159" s="489"/>
      <c r="VS159" s="489"/>
      <c r="VT159" s="489"/>
      <c r="VU159" s="489"/>
      <c r="VV159" s="489"/>
      <c r="VW159" s="489"/>
      <c r="VX159" s="489"/>
      <c r="VY159" s="489"/>
      <c r="VZ159" s="489"/>
      <c r="WA159" s="489"/>
      <c r="WB159" s="489"/>
      <c r="WC159" s="489"/>
      <c r="WD159" s="489"/>
      <c r="WE159" s="489"/>
      <c r="WF159" s="489"/>
      <c r="WG159" s="489"/>
      <c r="WH159" s="489"/>
      <c r="WI159" s="489"/>
      <c r="WJ159" s="489"/>
      <c r="WK159" s="489"/>
      <c r="WL159" s="489"/>
      <c r="WM159" s="489"/>
      <c r="WN159" s="489"/>
      <c r="WO159" s="489"/>
      <c r="WP159" s="489"/>
      <c r="WQ159" s="489"/>
      <c r="WR159" s="489"/>
      <c r="WS159" s="489"/>
      <c r="WT159" s="489"/>
      <c r="WU159" s="489"/>
      <c r="WV159" s="489"/>
      <c r="WW159" s="489"/>
      <c r="WX159" s="489"/>
      <c r="WY159" s="489"/>
      <c r="WZ159" s="489"/>
      <c r="XA159" s="489"/>
      <c r="XB159" s="489"/>
      <c r="XC159" s="489"/>
      <c r="XD159" s="489"/>
      <c r="XE159" s="489"/>
      <c r="XF159" s="489"/>
      <c r="XG159" s="489"/>
      <c r="XH159" s="489"/>
      <c r="XI159" s="489"/>
      <c r="XJ159" s="489"/>
      <c r="XK159" s="489"/>
      <c r="XL159" s="489"/>
      <c r="XM159" s="489"/>
      <c r="XN159" s="489"/>
      <c r="XO159" s="489"/>
      <c r="XP159" s="489"/>
      <c r="XQ159" s="489"/>
      <c r="XR159" s="489"/>
      <c r="XS159" s="489"/>
      <c r="XT159" s="489"/>
      <c r="XU159" s="489"/>
      <c r="XV159" s="489"/>
      <c r="XW159" s="489"/>
      <c r="XX159" s="489"/>
      <c r="XY159" s="489"/>
      <c r="XZ159" s="489"/>
      <c r="YA159" s="489"/>
      <c r="YB159" s="489"/>
      <c r="YC159" s="489"/>
      <c r="YD159" s="489"/>
      <c r="YE159" s="489"/>
      <c r="YF159" s="489"/>
      <c r="YG159" s="489"/>
      <c r="YH159" s="489"/>
      <c r="YI159" s="489"/>
      <c r="YJ159" s="489"/>
      <c r="YK159" s="489"/>
      <c r="YL159" s="489"/>
      <c r="YM159" s="489"/>
      <c r="YN159" s="489"/>
      <c r="YO159" s="489"/>
      <c r="YP159" s="489"/>
      <c r="YQ159" s="489"/>
      <c r="YR159" s="489"/>
      <c r="YS159" s="489"/>
      <c r="YT159" s="489"/>
      <c r="YU159" s="489"/>
      <c r="YV159" s="489"/>
      <c r="YW159" s="489"/>
      <c r="YX159" s="489"/>
      <c r="YY159" s="489"/>
      <c r="YZ159" s="489"/>
      <c r="ZA159" s="489"/>
      <c r="ZB159" s="489"/>
      <c r="ZC159" s="489"/>
      <c r="ZD159" s="489"/>
      <c r="ZE159" s="489"/>
      <c r="ZF159" s="489"/>
      <c r="ZG159" s="489"/>
      <c r="ZH159" s="489"/>
      <c r="ZI159" s="489"/>
      <c r="ZJ159" s="489"/>
      <c r="ZK159" s="489"/>
      <c r="ZL159" s="489"/>
      <c r="ZM159" s="489"/>
      <c r="ZN159" s="489"/>
      <c r="ZO159" s="489"/>
      <c r="ZP159" s="489"/>
      <c r="ZQ159" s="489"/>
      <c r="ZR159" s="489"/>
      <c r="ZS159" s="489"/>
      <c r="ZT159" s="489"/>
      <c r="ZU159" s="489"/>
      <c r="ZV159" s="489"/>
      <c r="ZW159" s="489"/>
      <c r="ZX159" s="489"/>
      <c r="ZY159" s="489"/>
      <c r="ZZ159" s="489"/>
      <c r="AAA159" s="489"/>
      <c r="AAB159" s="489"/>
      <c r="AAC159" s="489"/>
      <c r="AAD159" s="489"/>
      <c r="AAE159" s="489"/>
      <c r="AAF159" s="489"/>
      <c r="AAG159" s="489"/>
      <c r="AAH159" s="489"/>
      <c r="AAI159" s="489"/>
      <c r="AAJ159" s="489"/>
      <c r="AAK159" s="489"/>
      <c r="AAL159" s="489"/>
      <c r="AAM159" s="489"/>
      <c r="AAN159" s="489"/>
      <c r="AAO159" s="489"/>
      <c r="AAP159" s="489"/>
      <c r="AAQ159" s="489"/>
      <c r="AAR159" s="489"/>
      <c r="AAS159" s="489"/>
      <c r="AAT159" s="489"/>
      <c r="AAU159" s="489"/>
      <c r="AAV159" s="489"/>
      <c r="AAW159" s="489"/>
      <c r="AAX159" s="489"/>
      <c r="AAY159" s="489"/>
      <c r="AAZ159" s="489"/>
      <c r="ABA159" s="489"/>
      <c r="ABB159" s="489"/>
      <c r="ABC159" s="489"/>
      <c r="ABD159" s="489"/>
      <c r="ABE159" s="489"/>
      <c r="ABF159" s="489"/>
      <c r="ABG159" s="489"/>
      <c r="ABH159" s="489"/>
      <c r="ABI159" s="489"/>
      <c r="ABJ159" s="489"/>
      <c r="ABK159" s="489"/>
      <c r="ABL159" s="489"/>
      <c r="ABM159" s="489"/>
      <c r="ABN159" s="489"/>
      <c r="ABO159" s="489"/>
      <c r="ABP159" s="489"/>
      <c r="ABQ159" s="489"/>
      <c r="ABR159" s="489"/>
      <c r="ABS159" s="489"/>
      <c r="ABT159" s="489"/>
      <c r="ABU159" s="489"/>
      <c r="ABV159" s="489"/>
      <c r="ABW159" s="489"/>
      <c r="ABX159" s="489"/>
      <c r="ABY159" s="489"/>
      <c r="ABZ159" s="489"/>
      <c r="ACA159" s="489"/>
      <c r="ACB159" s="489"/>
      <c r="ACC159" s="489"/>
      <c r="ACD159" s="489"/>
      <c r="ACE159" s="489"/>
      <c r="ACF159" s="489"/>
      <c r="ACG159" s="489"/>
      <c r="ACH159" s="489"/>
      <c r="ACI159" s="489"/>
      <c r="ACJ159" s="489"/>
      <c r="ACK159" s="489"/>
      <c r="ACL159" s="489"/>
      <c r="ACM159" s="489"/>
      <c r="ACN159" s="489"/>
      <c r="ACO159" s="489"/>
      <c r="ACP159" s="489"/>
      <c r="ACQ159" s="489"/>
      <c r="ACR159" s="489"/>
      <c r="ACS159" s="489"/>
      <c r="ACT159" s="489"/>
      <c r="ACU159" s="489"/>
      <c r="ACV159" s="489"/>
      <c r="ACW159" s="489"/>
      <c r="ACX159" s="489"/>
      <c r="ACY159" s="489"/>
      <c r="ACZ159" s="489"/>
      <c r="ADA159" s="489"/>
      <c r="ADB159" s="489"/>
      <c r="ADC159" s="489"/>
      <c r="ADD159" s="489"/>
      <c r="ADE159" s="489"/>
      <c r="ADF159" s="489"/>
      <c r="ADG159" s="489"/>
      <c r="ADH159" s="489"/>
      <c r="ADI159" s="489"/>
      <c r="ADJ159" s="489"/>
      <c r="ADK159" s="489"/>
      <c r="ADL159" s="489"/>
      <c r="ADM159" s="489"/>
      <c r="ADN159" s="489"/>
      <c r="ADO159" s="489"/>
      <c r="ADP159" s="489"/>
      <c r="ADQ159" s="489"/>
      <c r="ADR159" s="489"/>
      <c r="ADS159" s="489"/>
      <c r="ADT159" s="489"/>
      <c r="ADU159" s="489"/>
      <c r="ADV159" s="489"/>
      <c r="ADW159" s="489"/>
      <c r="ADX159" s="489"/>
      <c r="ADY159" s="489"/>
      <c r="ADZ159" s="489"/>
      <c r="AEA159" s="489"/>
      <c r="AEB159" s="489"/>
      <c r="AEC159" s="489"/>
      <c r="AED159" s="489"/>
      <c r="AEE159" s="489"/>
      <c r="AEF159" s="489"/>
      <c r="AEG159" s="489"/>
      <c r="AEH159" s="489"/>
      <c r="AEI159" s="489"/>
      <c r="AEJ159" s="489"/>
      <c r="AEK159" s="489"/>
      <c r="AEL159" s="489"/>
      <c r="AEM159" s="489"/>
      <c r="AEN159" s="489"/>
      <c r="AEO159" s="489"/>
      <c r="AEP159" s="489"/>
      <c r="AEQ159" s="489"/>
      <c r="AER159" s="489"/>
      <c r="AES159" s="489"/>
      <c r="AET159" s="489"/>
      <c r="AEU159" s="489"/>
      <c r="AEV159" s="489"/>
      <c r="AEW159" s="489"/>
      <c r="AEX159" s="489"/>
      <c r="AEY159" s="489"/>
      <c r="AEZ159" s="489"/>
      <c r="AFA159" s="489"/>
      <c r="AFB159" s="489"/>
      <c r="AFC159" s="489"/>
      <c r="AFD159" s="489"/>
      <c r="AFE159" s="489"/>
      <c r="AFF159" s="489"/>
      <c r="AFG159" s="489"/>
      <c r="AFH159" s="489"/>
      <c r="AFI159" s="489"/>
      <c r="AFJ159" s="489"/>
      <c r="AFK159" s="489"/>
      <c r="AFL159" s="489"/>
      <c r="AFM159" s="489"/>
      <c r="AFN159" s="489"/>
      <c r="AFO159" s="489"/>
      <c r="AFP159" s="489"/>
      <c r="AFQ159" s="489"/>
      <c r="AFR159" s="489"/>
      <c r="AFS159" s="489"/>
      <c r="AFT159" s="489"/>
      <c r="AFU159" s="489"/>
      <c r="AFV159" s="489"/>
      <c r="AFW159" s="489"/>
      <c r="AFX159" s="489"/>
      <c r="AFY159" s="489"/>
      <c r="AFZ159" s="489"/>
      <c r="AGA159" s="489"/>
      <c r="AGB159" s="489"/>
      <c r="AGC159" s="489"/>
      <c r="AGD159" s="489"/>
      <c r="AGE159" s="489"/>
      <c r="AGF159" s="489"/>
      <c r="AGG159" s="489"/>
      <c r="AGH159" s="489"/>
      <c r="AGI159" s="489"/>
      <c r="AGJ159" s="489"/>
      <c r="AGK159" s="489"/>
      <c r="AGL159" s="489"/>
      <c r="AGM159" s="489"/>
      <c r="AGN159" s="489"/>
      <c r="AGO159" s="489"/>
      <c r="AGP159" s="489"/>
      <c r="AGQ159" s="489"/>
      <c r="AGR159" s="489"/>
      <c r="AGS159" s="489"/>
      <c r="AGT159" s="489"/>
      <c r="AGU159" s="489"/>
      <c r="AGV159" s="489"/>
      <c r="AGW159" s="489"/>
      <c r="AGX159" s="489"/>
      <c r="AGY159" s="489"/>
      <c r="AGZ159" s="489"/>
      <c r="AHA159" s="489"/>
      <c r="AHB159" s="489"/>
      <c r="AHC159" s="489"/>
      <c r="AHD159" s="489"/>
      <c r="AHE159" s="489"/>
      <c r="AHF159" s="489"/>
      <c r="AHG159" s="489"/>
      <c r="AHH159" s="489"/>
      <c r="AHI159" s="489"/>
      <c r="AHJ159" s="489"/>
      <c r="AHK159" s="489"/>
      <c r="AHL159" s="489"/>
      <c r="AHM159" s="489"/>
      <c r="AHN159" s="489"/>
      <c r="AHO159" s="489"/>
      <c r="AHP159" s="489"/>
      <c r="AHQ159" s="489"/>
      <c r="AHR159" s="489"/>
      <c r="AHS159" s="489"/>
      <c r="AHT159" s="489"/>
      <c r="AHU159" s="489"/>
      <c r="AHV159" s="489"/>
      <c r="AHW159" s="489"/>
      <c r="AHX159" s="489"/>
      <c r="AHY159" s="489"/>
      <c r="AHZ159" s="489"/>
      <c r="AIA159" s="489"/>
      <c r="AIB159" s="489"/>
      <c r="AIC159" s="489"/>
      <c r="AID159" s="489"/>
      <c r="AIE159" s="489"/>
      <c r="AIF159" s="489"/>
      <c r="AIG159" s="489"/>
      <c r="AIH159" s="489"/>
      <c r="AII159" s="489"/>
      <c r="AIJ159" s="489"/>
      <c r="AIK159" s="489"/>
      <c r="AIL159" s="489"/>
      <c r="AIM159" s="489"/>
      <c r="AIN159" s="489"/>
      <c r="AIO159" s="489"/>
      <c r="AIP159" s="489"/>
      <c r="AIQ159" s="489"/>
      <c r="AIR159" s="489"/>
      <c r="AIS159" s="489"/>
      <c r="AIT159" s="489"/>
      <c r="AIU159" s="489"/>
      <c r="AIV159" s="489"/>
      <c r="AIW159" s="489"/>
      <c r="AIX159" s="489"/>
      <c r="AIY159" s="489"/>
      <c r="AIZ159" s="489"/>
      <c r="AJA159" s="489"/>
      <c r="AJB159" s="489"/>
      <c r="AJC159" s="489"/>
      <c r="AJD159" s="489"/>
      <c r="AJE159" s="489"/>
      <c r="AJF159" s="489"/>
      <c r="AJG159" s="489"/>
      <c r="AJH159" s="489"/>
      <c r="AJI159" s="489"/>
      <c r="AJJ159" s="489"/>
      <c r="AJK159" s="489"/>
      <c r="AJL159" s="489"/>
      <c r="AJM159" s="489"/>
      <c r="AJN159" s="489"/>
      <c r="AJO159" s="489"/>
      <c r="AJP159" s="489"/>
      <c r="AJQ159" s="489"/>
      <c r="AJR159" s="489"/>
      <c r="AJS159" s="489"/>
      <c r="AJT159" s="489"/>
      <c r="AJU159" s="489"/>
      <c r="AJV159" s="489"/>
      <c r="AJW159" s="489"/>
      <c r="AJX159" s="489"/>
      <c r="AJY159" s="489"/>
      <c r="AJZ159" s="489"/>
      <c r="AKA159" s="489"/>
      <c r="AKB159" s="489"/>
      <c r="AKC159" s="489"/>
      <c r="AKD159" s="489"/>
      <c r="AKE159" s="489"/>
      <c r="AKF159" s="489"/>
      <c r="AKG159" s="489"/>
      <c r="AKH159" s="489"/>
      <c r="AKI159" s="489"/>
      <c r="AKJ159" s="489"/>
      <c r="AKK159" s="489"/>
      <c r="AKL159" s="489"/>
      <c r="AKM159" s="489"/>
      <c r="AKN159" s="489"/>
      <c r="AKO159" s="489"/>
      <c r="AKP159" s="489"/>
      <c r="AKQ159" s="489"/>
      <c r="AKR159" s="489"/>
      <c r="AKS159" s="489"/>
      <c r="AKT159" s="489"/>
      <c r="AKU159" s="489"/>
      <c r="AKV159" s="489"/>
      <c r="AKW159" s="489"/>
      <c r="AKX159" s="489"/>
      <c r="AKY159" s="489"/>
      <c r="AKZ159" s="489"/>
      <c r="ALA159" s="489"/>
      <c r="ALB159" s="489"/>
      <c r="ALC159" s="489"/>
      <c r="ALD159" s="489"/>
      <c r="ALE159" s="489"/>
      <c r="ALF159" s="489"/>
      <c r="ALG159" s="489"/>
      <c r="ALH159" s="489"/>
      <c r="ALI159" s="489"/>
      <c r="ALJ159" s="489"/>
      <c r="ALK159" s="489"/>
      <c r="ALL159" s="489"/>
      <c r="ALM159" s="489"/>
      <c r="ALN159" s="489"/>
      <c r="ALO159" s="489"/>
      <c r="ALP159" s="489"/>
      <c r="ALQ159" s="489"/>
      <c r="ALR159" s="489"/>
      <c r="ALS159" s="489"/>
      <c r="ALT159" s="489"/>
      <c r="ALU159" s="489"/>
      <c r="ALV159" s="489"/>
      <c r="ALW159" s="489"/>
      <c r="ALX159" s="489"/>
      <c r="ALY159" s="489"/>
      <c r="ALZ159" s="489"/>
      <c r="AMA159" s="489"/>
      <c r="AMB159" s="489"/>
      <c r="AMC159" s="489"/>
      <c r="AMD159" s="489"/>
      <c r="AME159" s="489"/>
      <c r="AMF159" s="489"/>
      <c r="AMG159" s="489"/>
      <c r="AMH159" s="489"/>
      <c r="AMI159" s="489"/>
      <c r="AMJ159" s="489"/>
      <c r="AMK159" s="489"/>
      <c r="AML159" s="489"/>
      <c r="AMM159" s="489"/>
      <c r="AMN159" s="489"/>
      <c r="AMO159" s="489"/>
      <c r="AMP159" s="489"/>
      <c r="AMQ159" s="489"/>
      <c r="AMR159" s="489"/>
      <c r="AMS159" s="489"/>
      <c r="AMT159" s="489"/>
      <c r="AMU159" s="489"/>
      <c r="AMV159" s="489"/>
      <c r="AMW159" s="489"/>
      <c r="AMX159" s="489"/>
      <c r="AMY159" s="489"/>
      <c r="AMZ159" s="489"/>
      <c r="ANA159" s="489"/>
      <c r="ANB159" s="489"/>
      <c r="ANC159" s="489"/>
      <c r="AND159" s="489"/>
      <c r="ANE159" s="489"/>
      <c r="ANF159" s="489"/>
      <c r="ANG159" s="489"/>
      <c r="ANH159" s="489"/>
      <c r="ANI159" s="489"/>
      <c r="ANJ159" s="489"/>
      <c r="ANK159" s="489"/>
      <c r="ANL159" s="489"/>
      <c r="ANM159" s="489"/>
      <c r="ANN159" s="489"/>
      <c r="ANO159" s="489"/>
      <c r="ANP159" s="489"/>
      <c r="ANQ159" s="489"/>
      <c r="ANR159" s="489"/>
      <c r="ANS159" s="489"/>
      <c r="ANT159" s="489"/>
      <c r="ANU159" s="489"/>
      <c r="ANV159" s="489"/>
      <c r="ANW159" s="489"/>
      <c r="ANX159" s="489"/>
      <c r="ANY159" s="489"/>
      <c r="ANZ159" s="489"/>
      <c r="AOA159" s="489"/>
      <c r="AOB159" s="489"/>
      <c r="AOC159" s="489"/>
      <c r="AOD159" s="489"/>
      <c r="AOE159" s="489"/>
      <c r="AOF159" s="489"/>
      <c r="AOG159" s="489"/>
      <c r="AOH159" s="489"/>
      <c r="AOI159" s="489"/>
      <c r="AOJ159" s="489"/>
      <c r="AOK159" s="489"/>
      <c r="AOL159" s="489"/>
      <c r="AOM159" s="489"/>
      <c r="AON159" s="489"/>
      <c r="AOO159" s="489"/>
      <c r="AOP159" s="489"/>
      <c r="AOQ159" s="489"/>
      <c r="AOR159" s="489"/>
      <c r="AOS159" s="489"/>
      <c r="AOT159" s="489"/>
      <c r="AOU159" s="489"/>
      <c r="AOV159" s="489"/>
      <c r="AOW159" s="489"/>
      <c r="AOX159" s="489"/>
      <c r="AOY159" s="489"/>
      <c r="AOZ159" s="489"/>
      <c r="APA159" s="489"/>
      <c r="APB159" s="489"/>
      <c r="APC159" s="489"/>
      <c r="APD159" s="489"/>
      <c r="APE159" s="489"/>
      <c r="APF159" s="489"/>
      <c r="APG159" s="489"/>
      <c r="APH159" s="489"/>
      <c r="API159" s="489"/>
      <c r="APJ159" s="489"/>
      <c r="APK159" s="489"/>
      <c r="APL159" s="489"/>
      <c r="APM159" s="489"/>
      <c r="APN159" s="489"/>
      <c r="APO159" s="489"/>
      <c r="APP159" s="489"/>
      <c r="APQ159" s="489"/>
      <c r="APR159" s="489"/>
      <c r="APS159" s="489"/>
      <c r="APT159" s="489"/>
      <c r="APU159" s="489"/>
      <c r="APV159" s="489"/>
      <c r="APW159" s="489"/>
      <c r="APX159" s="489"/>
      <c r="APY159" s="489"/>
      <c r="APZ159" s="489"/>
      <c r="AQA159" s="489"/>
      <c r="AQB159" s="489"/>
      <c r="AQC159" s="489"/>
      <c r="AQD159" s="489"/>
      <c r="AQE159" s="489"/>
      <c r="AQF159" s="489"/>
      <c r="AQG159" s="489"/>
      <c r="AQH159" s="489"/>
      <c r="AQI159" s="489"/>
      <c r="AQJ159" s="489"/>
      <c r="AQK159" s="489"/>
      <c r="AQL159" s="489"/>
      <c r="AQM159" s="489"/>
      <c r="AQN159" s="489"/>
      <c r="AQO159" s="489"/>
      <c r="AQP159" s="489"/>
      <c r="AQQ159" s="489"/>
      <c r="AQR159" s="489"/>
      <c r="AQS159" s="489"/>
      <c r="AQT159" s="489"/>
      <c r="AQU159" s="489"/>
      <c r="AQV159" s="489"/>
      <c r="AQW159" s="489"/>
      <c r="AQX159" s="489"/>
      <c r="AQY159" s="489"/>
      <c r="AQZ159" s="489"/>
      <c r="ARA159" s="489"/>
      <c r="ARB159" s="489"/>
      <c r="ARC159" s="489"/>
      <c r="ARD159" s="489"/>
      <c r="ARE159" s="489"/>
      <c r="ARF159" s="489"/>
      <c r="ARG159" s="489"/>
      <c r="ARH159" s="489"/>
      <c r="ARI159" s="489"/>
      <c r="ARJ159" s="489"/>
      <c r="ARK159" s="489"/>
      <c r="ARL159" s="489"/>
      <c r="ARM159" s="489"/>
      <c r="ARN159" s="489"/>
      <c r="ARO159" s="489"/>
      <c r="ARP159" s="489"/>
      <c r="ARQ159" s="489"/>
      <c r="ARR159" s="489"/>
      <c r="ARS159" s="489"/>
      <c r="ART159" s="489"/>
      <c r="ARU159" s="489"/>
      <c r="ARV159" s="489"/>
      <c r="ARW159" s="489"/>
      <c r="ARX159" s="489"/>
      <c r="ARY159" s="489"/>
      <c r="ARZ159" s="489"/>
      <c r="ASA159" s="489"/>
      <c r="ASB159" s="489"/>
      <c r="ASC159" s="489"/>
      <c r="ASD159" s="489"/>
      <c r="ASE159" s="489"/>
      <c r="ASF159" s="489"/>
      <c r="ASG159" s="489"/>
      <c r="ASH159" s="489"/>
      <c r="ASI159" s="489"/>
      <c r="ASJ159" s="489"/>
      <c r="ASK159" s="489"/>
      <c r="ASL159" s="489"/>
      <c r="ASM159" s="489"/>
      <c r="ASN159" s="489"/>
      <c r="ASO159" s="489"/>
      <c r="ASP159" s="489"/>
      <c r="ASQ159" s="489"/>
      <c r="ASR159" s="489"/>
      <c r="ASS159" s="489"/>
      <c r="AST159" s="489"/>
      <c r="ASU159" s="489"/>
      <c r="ASV159" s="489"/>
      <c r="ASW159" s="489"/>
      <c r="ASX159" s="489"/>
      <c r="ASY159" s="489"/>
      <c r="ASZ159" s="489"/>
      <c r="ATA159" s="489"/>
      <c r="ATB159" s="489"/>
      <c r="ATC159" s="489"/>
      <c r="ATD159" s="489"/>
      <c r="ATE159" s="489"/>
      <c r="ATF159" s="489"/>
      <c r="ATG159" s="489"/>
      <c r="ATH159" s="489"/>
      <c r="ATI159" s="489"/>
      <c r="ATJ159" s="489"/>
      <c r="ATK159" s="489"/>
      <c r="ATL159" s="489"/>
      <c r="ATM159" s="489"/>
      <c r="ATN159" s="489"/>
      <c r="ATO159" s="489"/>
      <c r="ATP159" s="489"/>
      <c r="ATQ159" s="489"/>
      <c r="ATR159" s="489"/>
      <c r="ATS159" s="489"/>
      <c r="ATT159" s="489"/>
      <c r="ATU159" s="489"/>
      <c r="ATV159" s="489"/>
      <c r="ATW159" s="489"/>
      <c r="ATX159" s="489"/>
      <c r="ATY159" s="489"/>
      <c r="ATZ159" s="489"/>
      <c r="AUA159" s="489"/>
      <c r="AUB159" s="489"/>
      <c r="AUC159" s="489"/>
      <c r="AUD159" s="489"/>
      <c r="AUE159" s="489"/>
      <c r="AUF159" s="489"/>
      <c r="AUG159" s="489"/>
      <c r="AUH159" s="489"/>
      <c r="AUI159" s="489"/>
      <c r="AUJ159" s="489"/>
      <c r="AUK159" s="489"/>
      <c r="AUL159" s="489"/>
      <c r="AUM159" s="489"/>
      <c r="AUN159" s="489"/>
      <c r="AUO159" s="489"/>
      <c r="AUP159" s="489"/>
      <c r="AUQ159" s="489"/>
      <c r="AUR159" s="489"/>
      <c r="AUS159" s="489"/>
      <c r="AUT159" s="489"/>
      <c r="AUU159" s="489"/>
      <c r="AUV159" s="489"/>
      <c r="AUW159" s="489"/>
      <c r="AUX159" s="489"/>
      <c r="AUY159" s="489"/>
      <c r="AUZ159" s="489"/>
      <c r="AVA159" s="489"/>
      <c r="AVB159" s="489"/>
      <c r="AVC159" s="489"/>
      <c r="AVD159" s="489"/>
      <c r="AVE159" s="489"/>
      <c r="AVF159" s="489"/>
      <c r="AVG159" s="489"/>
      <c r="AVH159" s="489"/>
      <c r="AVI159" s="489"/>
      <c r="AVJ159" s="489"/>
      <c r="AVK159" s="489"/>
      <c r="AVL159" s="489"/>
      <c r="AVM159" s="489"/>
      <c r="AVN159" s="489"/>
      <c r="AVO159" s="489"/>
      <c r="AVP159" s="489"/>
      <c r="AVQ159" s="489"/>
      <c r="AVR159" s="489"/>
      <c r="AVS159" s="489"/>
      <c r="AVT159" s="489"/>
      <c r="AVU159" s="489"/>
      <c r="AVV159" s="489"/>
      <c r="AVW159" s="489"/>
      <c r="AVX159" s="489"/>
      <c r="AVY159" s="489"/>
      <c r="AVZ159" s="489"/>
      <c r="AWA159" s="489"/>
      <c r="AWB159" s="489"/>
      <c r="AWC159" s="489"/>
      <c r="AWD159" s="489"/>
      <c r="AWE159" s="489"/>
      <c r="AWF159" s="489"/>
      <c r="AWG159" s="489"/>
      <c r="AWH159" s="489"/>
      <c r="AWI159" s="489"/>
      <c r="AWJ159" s="489"/>
      <c r="AWK159" s="489"/>
      <c r="AWL159" s="489"/>
      <c r="AWM159" s="489"/>
      <c r="AWN159" s="489"/>
      <c r="AWO159" s="489"/>
      <c r="AWP159" s="489"/>
      <c r="AWQ159" s="489"/>
      <c r="AWR159" s="489"/>
      <c r="AWS159" s="489"/>
      <c r="AWT159" s="489"/>
      <c r="AWU159" s="489"/>
      <c r="AWV159" s="489"/>
      <c r="AWW159" s="489"/>
      <c r="AWX159" s="489"/>
      <c r="AWY159" s="489"/>
      <c r="AWZ159" s="489"/>
      <c r="AXA159" s="489"/>
      <c r="AXB159" s="489"/>
      <c r="AXC159" s="489"/>
      <c r="AXD159" s="489"/>
      <c r="AXE159" s="489"/>
      <c r="AXF159" s="489"/>
      <c r="AXG159" s="489"/>
      <c r="AXH159" s="489"/>
      <c r="AXI159" s="489"/>
      <c r="AXJ159" s="489"/>
      <c r="AXK159" s="489"/>
      <c r="AXL159" s="489"/>
      <c r="AXM159" s="489"/>
      <c r="AXN159" s="489"/>
      <c r="AXO159" s="489"/>
      <c r="AXP159" s="489"/>
      <c r="AXQ159" s="489"/>
      <c r="AXR159" s="489"/>
      <c r="AXS159" s="489"/>
      <c r="AXT159" s="489"/>
      <c r="AXU159" s="489"/>
      <c r="AXV159" s="489"/>
      <c r="AXW159" s="489"/>
      <c r="AXX159" s="489"/>
      <c r="AXY159" s="489"/>
      <c r="AXZ159" s="489"/>
      <c r="AYA159" s="489"/>
      <c r="AYB159" s="489"/>
      <c r="AYC159" s="489"/>
      <c r="AYD159" s="489"/>
      <c r="AYE159" s="489"/>
      <c r="AYF159" s="489"/>
      <c r="AYG159" s="489"/>
      <c r="AYH159" s="489"/>
      <c r="AYI159" s="489"/>
      <c r="AYJ159" s="489"/>
      <c r="AYK159" s="489"/>
      <c r="AYL159" s="489"/>
      <c r="AYM159" s="489"/>
      <c r="AYN159" s="489"/>
      <c r="AYO159" s="489"/>
      <c r="AYP159" s="489"/>
      <c r="AYQ159" s="489"/>
      <c r="AYR159" s="489"/>
      <c r="AYS159" s="489"/>
      <c r="AYT159" s="489"/>
      <c r="AYU159" s="489"/>
      <c r="AYV159" s="489"/>
      <c r="AYW159" s="489"/>
      <c r="AYX159" s="489"/>
      <c r="AYY159" s="489"/>
      <c r="AYZ159" s="489"/>
      <c r="AZA159" s="489"/>
      <c r="AZB159" s="489"/>
      <c r="AZC159" s="489"/>
      <c r="AZD159" s="489"/>
      <c r="AZE159" s="489"/>
      <c r="AZF159" s="489"/>
      <c r="AZG159" s="489"/>
      <c r="AZH159" s="489"/>
      <c r="AZI159" s="489"/>
      <c r="AZJ159" s="489"/>
      <c r="AZK159" s="489"/>
      <c r="AZL159" s="489"/>
      <c r="AZM159" s="489"/>
      <c r="AZN159" s="489"/>
      <c r="AZO159" s="489"/>
      <c r="AZP159" s="489"/>
      <c r="AZQ159" s="489"/>
      <c r="AZR159" s="489"/>
      <c r="AZS159" s="489"/>
      <c r="AZT159" s="489"/>
      <c r="AZU159" s="489"/>
      <c r="AZV159" s="489"/>
      <c r="AZW159" s="489"/>
      <c r="AZX159" s="489"/>
      <c r="AZY159" s="489"/>
      <c r="AZZ159" s="489"/>
      <c r="BAA159" s="489"/>
      <c r="BAB159" s="489"/>
      <c r="BAC159" s="489"/>
      <c r="BAD159" s="489"/>
      <c r="BAE159" s="489"/>
      <c r="BAF159" s="489"/>
      <c r="BAG159" s="489"/>
      <c r="BAH159" s="489"/>
      <c r="BAI159" s="489"/>
      <c r="BAJ159" s="489"/>
      <c r="BAK159" s="489"/>
      <c r="BAL159" s="489"/>
      <c r="BAM159" s="489"/>
      <c r="BAN159" s="489"/>
      <c r="BAO159" s="489"/>
      <c r="BAP159" s="489"/>
      <c r="BAQ159" s="489"/>
      <c r="BAR159" s="489"/>
      <c r="BAS159" s="489"/>
      <c r="BAT159" s="489"/>
      <c r="BAU159" s="489"/>
      <c r="BAV159" s="489"/>
      <c r="BAW159" s="489"/>
      <c r="BAX159" s="489"/>
      <c r="BAY159" s="489"/>
      <c r="BAZ159" s="489"/>
      <c r="BBA159" s="489"/>
      <c r="BBB159" s="489"/>
      <c r="BBC159" s="489"/>
      <c r="BBD159" s="489"/>
      <c r="BBE159" s="489"/>
      <c r="BBF159" s="489"/>
      <c r="BBG159" s="489"/>
      <c r="BBH159" s="489"/>
      <c r="BBI159" s="489"/>
      <c r="BBJ159" s="489"/>
      <c r="BBK159" s="489"/>
      <c r="BBL159" s="489"/>
      <c r="BBM159" s="489"/>
      <c r="BBN159" s="489"/>
      <c r="BBO159" s="489"/>
      <c r="BBP159" s="489"/>
      <c r="BBQ159" s="489"/>
      <c r="BBR159" s="489"/>
      <c r="BBS159" s="489"/>
      <c r="BBT159" s="489"/>
      <c r="BBU159" s="489"/>
      <c r="BBV159" s="489"/>
      <c r="BBW159" s="489"/>
      <c r="BBX159" s="489"/>
      <c r="BBY159" s="489"/>
      <c r="BBZ159" s="489"/>
      <c r="BCA159" s="489"/>
      <c r="BCB159" s="489"/>
      <c r="BCC159" s="489"/>
      <c r="BCD159" s="489"/>
      <c r="BCE159" s="489"/>
      <c r="BCF159" s="489"/>
      <c r="BCG159" s="489"/>
      <c r="BCH159" s="489"/>
      <c r="BCI159" s="489"/>
      <c r="BCJ159" s="489"/>
      <c r="BCK159" s="489"/>
      <c r="BCL159" s="489"/>
      <c r="BCM159" s="489"/>
      <c r="BCN159" s="489"/>
      <c r="BCO159" s="489"/>
      <c r="BCP159" s="489"/>
      <c r="BCQ159" s="489"/>
      <c r="BCR159" s="489"/>
      <c r="BCS159" s="489"/>
      <c r="BCT159" s="489"/>
      <c r="BCU159" s="489"/>
      <c r="BCV159" s="489"/>
      <c r="BCW159" s="489"/>
      <c r="BCX159" s="489"/>
      <c r="BCY159" s="489"/>
      <c r="BCZ159" s="489"/>
      <c r="BDA159" s="489"/>
      <c r="BDB159" s="489"/>
      <c r="BDC159" s="489"/>
      <c r="BDD159" s="489"/>
      <c r="BDE159" s="489"/>
      <c r="BDF159" s="489"/>
      <c r="BDG159" s="489"/>
      <c r="BDH159" s="489"/>
      <c r="BDI159" s="489"/>
      <c r="BDJ159" s="489"/>
      <c r="BDK159" s="489"/>
      <c r="BDL159" s="489"/>
      <c r="BDM159" s="489"/>
      <c r="BDN159" s="489"/>
      <c r="BDO159" s="489"/>
      <c r="BDP159" s="489"/>
      <c r="BDQ159" s="489"/>
      <c r="BDR159" s="489"/>
      <c r="BDS159" s="489"/>
      <c r="BDT159" s="489"/>
      <c r="BDU159" s="489"/>
      <c r="BDV159" s="489"/>
      <c r="BDW159" s="489"/>
      <c r="BDX159" s="489"/>
      <c r="BDY159" s="489"/>
      <c r="BDZ159" s="489"/>
      <c r="BEA159" s="489"/>
      <c r="BEB159" s="489"/>
      <c r="BEC159" s="489"/>
      <c r="BED159" s="489"/>
      <c r="BEE159" s="489"/>
      <c r="BEF159" s="489"/>
      <c r="BEG159" s="489"/>
      <c r="BEH159" s="489"/>
      <c r="BEI159" s="489"/>
      <c r="BEJ159" s="489"/>
      <c r="BEK159" s="489"/>
      <c r="BEL159" s="489"/>
      <c r="BEM159" s="489"/>
      <c r="BEN159" s="489"/>
      <c r="BEO159" s="489"/>
      <c r="BEP159" s="489"/>
      <c r="BEQ159" s="489"/>
      <c r="BER159" s="489"/>
      <c r="BES159" s="489"/>
      <c r="BET159" s="489"/>
      <c r="BEU159" s="489"/>
      <c r="BEV159" s="489"/>
      <c r="BEW159" s="489"/>
      <c r="BEX159" s="489"/>
      <c r="BEY159" s="489"/>
      <c r="BEZ159" s="489"/>
      <c r="BFA159" s="489"/>
      <c r="BFB159" s="489"/>
      <c r="BFC159" s="489"/>
      <c r="BFD159" s="489"/>
      <c r="BFE159" s="489"/>
      <c r="BFF159" s="489"/>
      <c r="BFG159" s="489"/>
      <c r="BFH159" s="489"/>
      <c r="BFI159" s="489"/>
      <c r="BFJ159" s="489"/>
      <c r="BFK159" s="489"/>
      <c r="BFL159" s="489"/>
      <c r="BFM159" s="489"/>
      <c r="BFN159" s="489"/>
      <c r="BFO159" s="489"/>
      <c r="BFP159" s="489"/>
      <c r="BFQ159" s="489"/>
      <c r="BFR159" s="489"/>
      <c r="BFS159" s="489"/>
      <c r="BFT159" s="489"/>
      <c r="BFU159" s="489"/>
      <c r="BFV159" s="489"/>
      <c r="BFW159" s="489"/>
      <c r="BFX159" s="489"/>
      <c r="BFY159" s="489"/>
      <c r="BFZ159" s="489"/>
      <c r="BGA159" s="489"/>
      <c r="BGB159" s="489"/>
      <c r="BGC159" s="489"/>
      <c r="BGD159" s="489"/>
      <c r="BGE159" s="489"/>
      <c r="BGF159" s="489"/>
      <c r="BGG159" s="489"/>
      <c r="BGH159" s="489"/>
      <c r="BGI159" s="489"/>
      <c r="BGJ159" s="489"/>
      <c r="BGK159" s="489"/>
      <c r="BGL159" s="489"/>
      <c r="BGM159" s="489"/>
      <c r="BGN159" s="489"/>
      <c r="BGO159" s="489"/>
      <c r="BGP159" s="489"/>
      <c r="BGQ159" s="489"/>
      <c r="BGR159" s="489"/>
      <c r="BGS159" s="489"/>
      <c r="BGT159" s="489"/>
      <c r="BGU159" s="489"/>
      <c r="BGV159" s="489"/>
      <c r="BGW159" s="489"/>
      <c r="BGX159" s="489"/>
      <c r="BGY159" s="489"/>
      <c r="BGZ159" s="489"/>
      <c r="BHA159" s="489"/>
      <c r="BHB159" s="489"/>
      <c r="BHC159" s="489"/>
      <c r="BHD159" s="489"/>
      <c r="BHE159" s="489"/>
      <c r="BHF159" s="489"/>
      <c r="BHG159" s="489"/>
      <c r="BHH159" s="489"/>
      <c r="BHI159" s="489"/>
      <c r="BHJ159" s="489"/>
      <c r="BHK159" s="489"/>
      <c r="BHL159" s="489"/>
      <c r="BHM159" s="489"/>
      <c r="BHN159" s="489"/>
      <c r="BHO159" s="489"/>
      <c r="BHP159" s="489"/>
      <c r="BHQ159" s="489"/>
      <c r="BHR159" s="489"/>
      <c r="BHS159" s="489"/>
      <c r="BHT159" s="489"/>
      <c r="BHU159" s="489"/>
      <c r="BHV159" s="489"/>
      <c r="BHW159" s="489"/>
      <c r="BHX159" s="489"/>
      <c r="BHY159" s="489"/>
      <c r="BHZ159" s="489"/>
      <c r="BIA159" s="489"/>
      <c r="BIB159" s="489"/>
      <c r="BIC159" s="489"/>
      <c r="BID159" s="489"/>
      <c r="BIE159" s="489"/>
      <c r="BIF159" s="489"/>
      <c r="BIG159" s="489"/>
      <c r="BIH159" s="489"/>
      <c r="BII159" s="489"/>
      <c r="BIJ159" s="489"/>
      <c r="BIK159" s="489"/>
      <c r="BIL159" s="489"/>
      <c r="BIM159" s="489"/>
      <c r="BIN159" s="489"/>
      <c r="BIO159" s="489"/>
      <c r="BIP159" s="489"/>
      <c r="BIQ159" s="489"/>
      <c r="BIR159" s="489"/>
      <c r="BIS159" s="489"/>
      <c r="BIT159" s="489"/>
      <c r="BIU159" s="489"/>
      <c r="BIV159" s="489"/>
      <c r="BIW159" s="489"/>
      <c r="BIX159" s="489"/>
      <c r="BIY159" s="489"/>
      <c r="BIZ159" s="489"/>
      <c r="BJA159" s="489"/>
      <c r="BJB159" s="489"/>
      <c r="BJC159" s="489"/>
      <c r="BJD159" s="489"/>
      <c r="BJE159" s="489"/>
      <c r="BJF159" s="489"/>
      <c r="BJG159" s="489"/>
      <c r="BJH159" s="489"/>
      <c r="BJI159" s="489"/>
      <c r="BJJ159" s="489"/>
      <c r="BJK159" s="489"/>
      <c r="BJL159" s="489"/>
      <c r="BJM159" s="489"/>
      <c r="BJN159" s="489"/>
      <c r="BJO159" s="489"/>
      <c r="BJP159" s="489"/>
      <c r="BJQ159" s="489"/>
      <c r="BJR159" s="489"/>
      <c r="BJS159" s="489"/>
      <c r="BJT159" s="489"/>
      <c r="BJU159" s="489"/>
      <c r="BJV159" s="489"/>
      <c r="BJW159" s="489"/>
      <c r="BJX159" s="489"/>
      <c r="BJY159" s="489"/>
      <c r="BJZ159" s="489"/>
      <c r="BKA159" s="489"/>
      <c r="BKB159" s="489"/>
      <c r="BKC159" s="489"/>
      <c r="BKD159" s="489"/>
      <c r="BKE159" s="489"/>
      <c r="BKF159" s="489"/>
      <c r="BKG159" s="489"/>
      <c r="BKH159" s="489"/>
      <c r="BKI159" s="489"/>
      <c r="BKJ159" s="489"/>
      <c r="BKK159" s="489"/>
      <c r="BKL159" s="489"/>
      <c r="BKM159" s="489"/>
      <c r="BKN159" s="489"/>
      <c r="BKO159" s="489"/>
      <c r="BKP159" s="489"/>
      <c r="BKQ159" s="489"/>
      <c r="BKR159" s="489"/>
      <c r="BKS159" s="489"/>
      <c r="BKT159" s="489"/>
      <c r="BKU159" s="489"/>
      <c r="BKV159" s="489"/>
      <c r="BKW159" s="489"/>
      <c r="BKX159" s="489"/>
      <c r="BKY159" s="489"/>
      <c r="BKZ159" s="489"/>
      <c r="BLA159" s="489"/>
      <c r="BLB159" s="489"/>
      <c r="BLC159" s="489"/>
      <c r="BLD159" s="489"/>
      <c r="BLE159" s="489"/>
      <c r="BLF159" s="489"/>
      <c r="BLG159" s="489"/>
      <c r="BLH159" s="489"/>
      <c r="BLI159" s="489"/>
      <c r="BLJ159" s="489"/>
      <c r="BLK159" s="489"/>
      <c r="BLL159" s="489"/>
      <c r="BLM159" s="489"/>
      <c r="BLN159" s="489"/>
      <c r="BLO159" s="489"/>
      <c r="BLP159" s="489"/>
      <c r="BLQ159" s="489"/>
      <c r="BLR159" s="489"/>
      <c r="BLS159" s="489"/>
      <c r="BLT159" s="489"/>
      <c r="BLU159" s="489"/>
      <c r="BLV159" s="489"/>
      <c r="BLW159" s="489"/>
      <c r="BLX159" s="489"/>
      <c r="BLY159" s="489"/>
      <c r="BLZ159" s="489"/>
      <c r="BMA159" s="489"/>
      <c r="BMB159" s="489"/>
      <c r="BMC159" s="489"/>
      <c r="BMD159" s="489"/>
      <c r="BME159" s="489"/>
      <c r="BMF159" s="489"/>
      <c r="BMG159" s="489"/>
      <c r="BMH159" s="489"/>
      <c r="BMI159" s="489"/>
      <c r="BMJ159" s="489"/>
      <c r="BMK159" s="489"/>
      <c r="BML159" s="489"/>
      <c r="BMM159" s="489"/>
      <c r="BMN159" s="489"/>
      <c r="BMO159" s="489"/>
      <c r="BMP159" s="489"/>
      <c r="BMQ159" s="489"/>
      <c r="BMR159" s="489"/>
      <c r="BMS159" s="489"/>
      <c r="BMT159" s="489"/>
      <c r="BMU159" s="489"/>
      <c r="BMV159" s="489"/>
      <c r="BMW159" s="489"/>
      <c r="BMX159" s="489"/>
      <c r="BMY159" s="489"/>
      <c r="BMZ159" s="489"/>
      <c r="BNA159" s="489"/>
      <c r="BNB159" s="489"/>
      <c r="BNC159" s="489"/>
      <c r="BND159" s="489"/>
      <c r="BNE159" s="489"/>
      <c r="BNF159" s="489"/>
      <c r="BNG159" s="489"/>
      <c r="BNH159" s="489"/>
      <c r="BNI159" s="489"/>
      <c r="BNJ159" s="489"/>
      <c r="BNK159" s="489"/>
      <c r="BNL159" s="489"/>
      <c r="BNM159" s="489"/>
      <c r="BNN159" s="489"/>
      <c r="BNO159" s="489"/>
      <c r="BNP159" s="489"/>
      <c r="BNQ159" s="489"/>
      <c r="BNR159" s="489"/>
      <c r="BNS159" s="489"/>
      <c r="BNT159" s="489"/>
      <c r="BNU159" s="489"/>
      <c r="BNV159" s="489"/>
      <c r="BNW159" s="489"/>
      <c r="BNX159" s="489"/>
      <c r="BNY159" s="489"/>
      <c r="BNZ159" s="489"/>
      <c r="BOA159" s="489"/>
      <c r="BOB159" s="489"/>
      <c r="BOC159" s="489"/>
      <c r="BOD159" s="489"/>
      <c r="BOE159" s="489"/>
      <c r="BOF159" s="489"/>
      <c r="BOG159" s="489"/>
      <c r="BOH159" s="489"/>
      <c r="BOI159" s="489"/>
      <c r="BOJ159" s="489"/>
      <c r="BOK159" s="489"/>
      <c r="BOL159" s="489"/>
      <c r="BOM159" s="489"/>
      <c r="BON159" s="489"/>
      <c r="BOO159" s="489"/>
      <c r="BOP159" s="489"/>
      <c r="BOQ159" s="489"/>
      <c r="BOR159" s="489"/>
      <c r="BOS159" s="489"/>
      <c r="BOT159" s="489"/>
      <c r="BOU159" s="489"/>
      <c r="BOV159" s="489"/>
      <c r="BOW159" s="489"/>
      <c r="BOX159" s="489"/>
      <c r="BOY159" s="489"/>
      <c r="BOZ159" s="489"/>
      <c r="BPA159" s="489"/>
      <c r="BPB159" s="489"/>
      <c r="BPC159" s="489"/>
      <c r="BPD159" s="489"/>
      <c r="BPE159" s="489"/>
      <c r="BPF159" s="489"/>
      <c r="BPG159" s="489"/>
      <c r="BPH159" s="489"/>
      <c r="BPI159" s="489"/>
      <c r="BPJ159" s="489"/>
      <c r="BPK159" s="489"/>
      <c r="BPL159" s="489"/>
      <c r="BPM159" s="489"/>
      <c r="BPN159" s="489"/>
      <c r="BPO159" s="489"/>
      <c r="BPP159" s="489"/>
      <c r="BPQ159" s="489"/>
      <c r="BPR159" s="489"/>
      <c r="BPS159" s="489"/>
      <c r="BPT159" s="489"/>
      <c r="BPU159" s="489"/>
      <c r="BPV159" s="489"/>
      <c r="BPW159" s="489"/>
      <c r="BPX159" s="489"/>
      <c r="BPY159" s="489"/>
      <c r="BPZ159" s="489"/>
      <c r="BQA159" s="489"/>
      <c r="BQB159" s="489"/>
      <c r="BQC159" s="489"/>
      <c r="BQD159" s="489"/>
      <c r="BQE159" s="489"/>
      <c r="BQF159" s="489"/>
      <c r="BQG159" s="489"/>
      <c r="BQH159" s="489"/>
      <c r="BQI159" s="489"/>
      <c r="BQJ159" s="489"/>
      <c r="BQK159" s="489"/>
      <c r="BQL159" s="489"/>
      <c r="BQM159" s="489"/>
      <c r="BQN159" s="489"/>
      <c r="BQO159" s="489"/>
      <c r="BQP159" s="489"/>
      <c r="BQQ159" s="489"/>
      <c r="BQR159" s="489"/>
      <c r="BQS159" s="489"/>
      <c r="BQT159" s="489"/>
      <c r="BQU159" s="489"/>
      <c r="BQV159" s="489"/>
      <c r="BQW159" s="489"/>
      <c r="BQX159" s="489"/>
      <c r="BQY159" s="489"/>
      <c r="BQZ159" s="489"/>
      <c r="BRA159" s="489"/>
      <c r="BRB159" s="489"/>
      <c r="BRC159" s="489"/>
      <c r="BRD159" s="489"/>
      <c r="BRE159" s="489"/>
      <c r="BRF159" s="489"/>
      <c r="BRG159" s="489"/>
      <c r="BRH159" s="489"/>
      <c r="BRI159" s="489"/>
      <c r="BRJ159" s="489"/>
      <c r="BRK159" s="489"/>
      <c r="BRL159" s="489"/>
      <c r="BRM159" s="489"/>
      <c r="BRN159" s="489"/>
      <c r="BRO159" s="489"/>
      <c r="BRP159" s="489"/>
      <c r="BRQ159" s="489"/>
      <c r="BRR159" s="489"/>
      <c r="BRS159" s="489"/>
      <c r="BRT159" s="489"/>
      <c r="BRU159" s="489"/>
      <c r="BRV159" s="489"/>
      <c r="BRW159" s="489"/>
      <c r="BRX159" s="489"/>
      <c r="BRY159" s="489"/>
      <c r="BRZ159" s="489"/>
      <c r="BSA159" s="489"/>
      <c r="BSB159" s="489"/>
      <c r="BSC159" s="489"/>
      <c r="BSD159" s="489"/>
      <c r="BSE159" s="489"/>
      <c r="BSF159" s="489"/>
      <c r="BSG159" s="489"/>
      <c r="BSH159" s="489"/>
      <c r="BSI159" s="489"/>
      <c r="BSJ159" s="489"/>
      <c r="BSK159" s="489"/>
      <c r="BSL159" s="489"/>
      <c r="BSM159" s="489"/>
      <c r="BSN159" s="489"/>
      <c r="BSO159" s="489"/>
      <c r="BSP159" s="489"/>
      <c r="BSQ159" s="489"/>
      <c r="BSR159" s="489"/>
      <c r="BSS159" s="489"/>
      <c r="BST159" s="489"/>
      <c r="BSU159" s="489"/>
      <c r="BSV159" s="489"/>
      <c r="BSW159" s="489"/>
      <c r="BSX159" s="489"/>
      <c r="BSY159" s="489"/>
      <c r="BSZ159" s="489"/>
      <c r="BTA159" s="489"/>
      <c r="BTB159" s="489"/>
      <c r="BTC159" s="489"/>
      <c r="BTD159" s="489"/>
      <c r="BTE159" s="489"/>
      <c r="BTF159" s="489"/>
      <c r="BTG159" s="489"/>
      <c r="BTH159" s="489"/>
      <c r="BTI159" s="489"/>
      <c r="BTJ159" s="489"/>
      <c r="BTK159" s="489"/>
      <c r="BTL159" s="489"/>
      <c r="BTM159" s="489"/>
      <c r="BTN159" s="489"/>
      <c r="BTO159" s="489"/>
      <c r="BTP159" s="489"/>
      <c r="BTQ159" s="489"/>
      <c r="BTR159" s="489"/>
      <c r="BTS159" s="489"/>
      <c r="BTT159" s="489"/>
      <c r="BTU159" s="489"/>
      <c r="BTV159" s="489"/>
      <c r="BTW159" s="489"/>
      <c r="BTX159" s="489"/>
      <c r="BTY159" s="489"/>
      <c r="BTZ159" s="489"/>
      <c r="BUA159" s="489"/>
      <c r="BUB159" s="489"/>
      <c r="BUC159" s="489"/>
      <c r="BUD159" s="489"/>
      <c r="BUE159" s="489"/>
      <c r="BUF159" s="489"/>
      <c r="BUG159" s="489"/>
      <c r="BUH159" s="489"/>
      <c r="BUI159" s="489"/>
      <c r="BUJ159" s="489"/>
      <c r="BUK159" s="489"/>
      <c r="BUL159" s="489"/>
      <c r="BUM159" s="489"/>
      <c r="BUN159" s="489"/>
      <c r="BUO159" s="489"/>
      <c r="BUP159" s="489"/>
      <c r="BUQ159" s="489"/>
      <c r="BUR159" s="489"/>
      <c r="BUS159" s="489"/>
      <c r="BUT159" s="489"/>
      <c r="BUU159" s="489"/>
      <c r="BUV159" s="489"/>
      <c r="BUW159" s="489"/>
      <c r="BUX159" s="489"/>
      <c r="BUY159" s="489"/>
      <c r="BUZ159" s="489"/>
      <c r="BVA159" s="489"/>
      <c r="BVB159" s="489"/>
      <c r="BVC159" s="489"/>
      <c r="BVD159" s="489"/>
      <c r="BVE159" s="489"/>
      <c r="BVF159" s="489"/>
      <c r="BVG159" s="489"/>
      <c r="BVH159" s="489"/>
      <c r="BVI159" s="489"/>
      <c r="BVJ159" s="489"/>
      <c r="BVK159" s="489"/>
      <c r="BVL159" s="489"/>
      <c r="BVM159" s="489"/>
      <c r="BVN159" s="489"/>
      <c r="BVO159" s="489"/>
      <c r="BVP159" s="489"/>
      <c r="BVQ159" s="489"/>
      <c r="BVR159" s="489"/>
      <c r="BVS159" s="489"/>
      <c r="BVT159" s="489"/>
      <c r="BVU159" s="489"/>
      <c r="BVV159" s="489"/>
      <c r="BVW159" s="489"/>
      <c r="BVX159" s="489"/>
      <c r="BVY159" s="489"/>
      <c r="BVZ159" s="489"/>
      <c r="BWA159" s="489"/>
      <c r="BWB159" s="489"/>
      <c r="BWC159" s="489"/>
      <c r="BWD159" s="489"/>
      <c r="BWE159" s="489"/>
      <c r="BWF159" s="489"/>
      <c r="BWG159" s="489"/>
      <c r="BWH159" s="489"/>
      <c r="BWI159" s="489"/>
      <c r="BWJ159" s="489"/>
      <c r="BWK159" s="489"/>
      <c r="BWL159" s="489"/>
      <c r="BWM159" s="489"/>
      <c r="BWN159" s="489"/>
      <c r="BWO159" s="489"/>
      <c r="BWP159" s="489"/>
      <c r="BWQ159" s="489"/>
      <c r="BWR159" s="489"/>
      <c r="BWS159" s="489"/>
      <c r="BWT159" s="489"/>
      <c r="BWU159" s="489"/>
      <c r="BWV159" s="489"/>
      <c r="BWW159" s="489"/>
      <c r="BWX159" s="489"/>
      <c r="BWY159" s="489"/>
      <c r="BWZ159" s="489"/>
      <c r="BXA159" s="489"/>
      <c r="BXB159" s="489"/>
      <c r="BXC159" s="489"/>
      <c r="BXD159" s="489"/>
      <c r="BXE159" s="489"/>
      <c r="BXF159" s="489"/>
      <c r="BXG159" s="489"/>
      <c r="BXH159" s="489"/>
      <c r="BXI159" s="489"/>
      <c r="BXJ159" s="489"/>
      <c r="BXK159" s="489"/>
      <c r="BXL159" s="489"/>
      <c r="BXM159" s="489"/>
      <c r="BXN159" s="489"/>
      <c r="BXO159" s="489"/>
      <c r="BXP159" s="489"/>
      <c r="BXQ159" s="489"/>
      <c r="BXR159" s="489"/>
      <c r="BXS159" s="489"/>
      <c r="BXT159" s="489"/>
      <c r="BXU159" s="489"/>
      <c r="BXV159" s="489"/>
      <c r="BXW159" s="489"/>
      <c r="BXX159" s="489"/>
      <c r="BXY159" s="489"/>
      <c r="BXZ159" s="489"/>
      <c r="BYA159" s="489"/>
      <c r="BYB159" s="489"/>
      <c r="BYC159" s="489"/>
      <c r="BYD159" s="489"/>
      <c r="BYE159" s="489"/>
      <c r="BYF159" s="489"/>
      <c r="BYG159" s="489"/>
      <c r="BYH159" s="489"/>
      <c r="BYI159" s="489"/>
      <c r="BYJ159" s="489"/>
      <c r="BYK159" s="489"/>
      <c r="BYL159" s="489"/>
      <c r="BYM159" s="489"/>
      <c r="BYN159" s="489"/>
      <c r="BYO159" s="489"/>
      <c r="BYP159" s="489"/>
      <c r="BYQ159" s="489"/>
      <c r="BYR159" s="489"/>
      <c r="BYS159" s="489"/>
      <c r="BYT159" s="489"/>
      <c r="BYU159" s="489"/>
      <c r="BYV159" s="489"/>
      <c r="BYW159" s="489"/>
      <c r="BYX159" s="489"/>
      <c r="BYY159" s="489"/>
      <c r="BYZ159" s="489"/>
      <c r="BZA159" s="489"/>
      <c r="BZB159" s="489"/>
      <c r="BZC159" s="489"/>
      <c r="BZD159" s="489"/>
      <c r="BZE159" s="489"/>
      <c r="BZF159" s="489"/>
      <c r="BZG159" s="489"/>
      <c r="BZH159" s="489"/>
      <c r="BZI159" s="489"/>
      <c r="BZJ159" s="489"/>
      <c r="BZK159" s="489"/>
      <c r="BZL159" s="489"/>
      <c r="BZM159" s="489"/>
      <c r="BZN159" s="489"/>
      <c r="BZO159" s="489"/>
      <c r="BZP159" s="489"/>
      <c r="BZQ159" s="489"/>
      <c r="BZR159" s="489"/>
      <c r="BZS159" s="489"/>
      <c r="BZT159" s="489"/>
      <c r="BZU159" s="489"/>
      <c r="BZV159" s="489"/>
      <c r="BZW159" s="489"/>
      <c r="BZX159" s="489"/>
      <c r="BZY159" s="489"/>
      <c r="BZZ159" s="489"/>
      <c r="CAA159" s="489"/>
      <c r="CAB159" s="489"/>
      <c r="CAC159" s="489"/>
      <c r="CAD159" s="489"/>
      <c r="CAE159" s="489"/>
      <c r="CAF159" s="489"/>
      <c r="CAG159" s="489"/>
      <c r="CAH159" s="489"/>
      <c r="CAI159" s="489"/>
      <c r="CAJ159" s="489"/>
      <c r="CAK159" s="489"/>
      <c r="CAL159" s="489"/>
      <c r="CAM159" s="489"/>
      <c r="CAN159" s="489"/>
      <c r="CAO159" s="489"/>
      <c r="CAP159" s="489"/>
      <c r="CAQ159" s="489"/>
      <c r="CAR159" s="489"/>
      <c r="CAS159" s="489"/>
      <c r="CAT159" s="489"/>
      <c r="CAU159" s="489"/>
      <c r="CAV159" s="489"/>
      <c r="CAW159" s="489"/>
      <c r="CAX159" s="489"/>
      <c r="CAY159" s="489"/>
      <c r="CAZ159" s="489"/>
      <c r="CBA159" s="489"/>
      <c r="CBB159" s="489"/>
      <c r="CBC159" s="489"/>
      <c r="CBD159" s="489"/>
      <c r="CBE159" s="489"/>
      <c r="CBF159" s="489"/>
      <c r="CBG159" s="489"/>
      <c r="CBH159" s="489"/>
      <c r="CBI159" s="489"/>
      <c r="CBJ159" s="489"/>
      <c r="CBK159" s="489"/>
      <c r="CBL159" s="489"/>
      <c r="CBM159" s="489"/>
      <c r="CBN159" s="489"/>
      <c r="CBO159" s="489"/>
      <c r="CBP159" s="489"/>
      <c r="CBQ159" s="489"/>
      <c r="CBR159" s="489"/>
      <c r="CBS159" s="489"/>
      <c r="CBT159" s="489"/>
      <c r="CBU159" s="489"/>
      <c r="CBV159" s="489"/>
      <c r="CBW159" s="489"/>
      <c r="CBX159" s="489"/>
      <c r="CBY159" s="489"/>
      <c r="CBZ159" s="489"/>
      <c r="CCA159" s="489"/>
      <c r="CCB159" s="489"/>
      <c r="CCC159" s="489"/>
      <c r="CCD159" s="489"/>
      <c r="CCE159" s="489"/>
      <c r="CCF159" s="489"/>
      <c r="CCG159" s="489"/>
      <c r="CCH159" s="489"/>
      <c r="CCI159" s="489"/>
      <c r="CCJ159" s="489"/>
      <c r="CCK159" s="489"/>
      <c r="CCL159" s="489"/>
      <c r="CCM159" s="489"/>
      <c r="CCN159" s="489"/>
      <c r="CCO159" s="489"/>
      <c r="CCP159" s="489"/>
      <c r="CCQ159" s="489"/>
      <c r="CCR159" s="489"/>
      <c r="CCS159" s="489"/>
      <c r="CCT159" s="489"/>
      <c r="CCU159" s="489"/>
      <c r="CCV159" s="489"/>
      <c r="CCW159" s="489"/>
      <c r="CCX159" s="489"/>
      <c r="CCY159" s="489"/>
      <c r="CCZ159" s="489"/>
      <c r="CDA159" s="489"/>
      <c r="CDB159" s="489"/>
      <c r="CDC159" s="489"/>
      <c r="CDD159" s="489"/>
      <c r="CDE159" s="489"/>
      <c r="CDF159" s="489"/>
      <c r="CDG159" s="489"/>
      <c r="CDH159" s="489"/>
      <c r="CDI159" s="489"/>
      <c r="CDJ159" s="489"/>
      <c r="CDK159" s="489"/>
      <c r="CDL159" s="489"/>
      <c r="CDM159" s="489"/>
      <c r="CDN159" s="489"/>
      <c r="CDO159" s="489"/>
      <c r="CDP159" s="489"/>
      <c r="CDQ159" s="489"/>
      <c r="CDR159" s="489"/>
      <c r="CDS159" s="489"/>
      <c r="CDT159" s="489"/>
      <c r="CDU159" s="489"/>
      <c r="CDV159" s="489"/>
      <c r="CDW159" s="489"/>
      <c r="CDX159" s="489"/>
      <c r="CDY159" s="489"/>
      <c r="CDZ159" s="489"/>
      <c r="CEA159" s="489"/>
      <c r="CEB159" s="489"/>
      <c r="CEC159" s="489"/>
      <c r="CED159" s="489"/>
      <c r="CEE159" s="489"/>
      <c r="CEF159" s="489"/>
      <c r="CEG159" s="489"/>
      <c r="CEH159" s="489"/>
      <c r="CEI159" s="489"/>
      <c r="CEJ159" s="489"/>
      <c r="CEK159" s="489"/>
      <c r="CEL159" s="489"/>
      <c r="CEM159" s="489"/>
      <c r="CEN159" s="489"/>
      <c r="CEO159" s="489"/>
      <c r="CEP159" s="489"/>
      <c r="CEQ159" s="489"/>
      <c r="CER159" s="489"/>
      <c r="CES159" s="489"/>
      <c r="CET159" s="489"/>
      <c r="CEU159" s="489"/>
      <c r="CEV159" s="489"/>
      <c r="CEW159" s="489"/>
      <c r="CEX159" s="489"/>
      <c r="CEY159" s="489"/>
      <c r="CEZ159" s="489"/>
      <c r="CFA159" s="489"/>
      <c r="CFB159" s="489"/>
      <c r="CFC159" s="489"/>
      <c r="CFD159" s="489"/>
      <c r="CFE159" s="489"/>
      <c r="CFF159" s="489"/>
      <c r="CFG159" s="489"/>
      <c r="CFH159" s="489"/>
      <c r="CFI159" s="489"/>
      <c r="CFJ159" s="489"/>
      <c r="CFK159" s="489"/>
      <c r="CFL159" s="489"/>
      <c r="CFM159" s="489"/>
      <c r="CFN159" s="489"/>
      <c r="CFO159" s="489"/>
      <c r="CFP159" s="489"/>
      <c r="CFQ159" s="489"/>
      <c r="CFR159" s="489"/>
      <c r="CFS159" s="489"/>
      <c r="CFT159" s="489"/>
      <c r="CFU159" s="489"/>
      <c r="CFV159" s="489"/>
      <c r="CFW159" s="489"/>
      <c r="CFX159" s="489"/>
      <c r="CFY159" s="489"/>
      <c r="CFZ159" s="489"/>
      <c r="CGA159" s="489"/>
      <c r="CGB159" s="489"/>
      <c r="CGC159" s="489"/>
      <c r="CGD159" s="489"/>
      <c r="CGE159" s="489"/>
      <c r="CGF159" s="489"/>
      <c r="CGG159" s="489"/>
      <c r="CGH159" s="489"/>
      <c r="CGI159" s="489"/>
      <c r="CGJ159" s="489"/>
      <c r="CGK159" s="489"/>
      <c r="CGL159" s="489"/>
      <c r="CGM159" s="489"/>
      <c r="CGN159" s="489"/>
      <c r="CGO159" s="489"/>
      <c r="CGP159" s="489"/>
      <c r="CGQ159" s="489"/>
      <c r="CGR159" s="489"/>
      <c r="CGS159" s="489"/>
      <c r="CGT159" s="489"/>
      <c r="CGU159" s="489"/>
      <c r="CGV159" s="489"/>
      <c r="CGW159" s="489"/>
      <c r="CGX159" s="489"/>
      <c r="CGY159" s="489"/>
      <c r="CGZ159" s="489"/>
      <c r="CHA159" s="489"/>
      <c r="CHB159" s="489"/>
      <c r="CHC159" s="489"/>
      <c r="CHD159" s="489"/>
      <c r="CHE159" s="489"/>
      <c r="CHF159" s="489"/>
      <c r="CHG159" s="489"/>
      <c r="CHH159" s="489"/>
      <c r="CHI159" s="489"/>
      <c r="CHJ159" s="489"/>
      <c r="CHK159" s="489"/>
      <c r="CHL159" s="489"/>
      <c r="CHM159" s="489"/>
      <c r="CHN159" s="489"/>
      <c r="CHO159" s="489"/>
      <c r="CHP159" s="489"/>
      <c r="CHQ159" s="489"/>
      <c r="CHR159" s="489"/>
      <c r="CHS159" s="489"/>
      <c r="CHT159" s="489"/>
      <c r="CHU159" s="489"/>
      <c r="CHV159" s="489"/>
      <c r="CHW159" s="489"/>
      <c r="CHX159" s="489"/>
      <c r="CHY159" s="489"/>
      <c r="CHZ159" s="489"/>
      <c r="CIA159" s="489"/>
      <c r="CIB159" s="489"/>
      <c r="CIC159" s="489"/>
      <c r="CID159" s="489"/>
      <c r="CIE159" s="489"/>
      <c r="CIF159" s="489"/>
      <c r="CIG159" s="489"/>
      <c r="CIH159" s="489"/>
      <c r="CII159" s="489"/>
      <c r="CIJ159" s="489"/>
      <c r="CIK159" s="489"/>
      <c r="CIL159" s="489"/>
      <c r="CIM159" s="489"/>
      <c r="CIN159" s="489"/>
      <c r="CIO159" s="489"/>
      <c r="CIP159" s="489"/>
      <c r="CIQ159" s="489"/>
      <c r="CIR159" s="489"/>
      <c r="CIS159" s="489"/>
      <c r="CIT159" s="489"/>
      <c r="CIU159" s="489"/>
      <c r="CIV159" s="489"/>
      <c r="CIW159" s="489"/>
      <c r="CIX159" s="489"/>
      <c r="CIY159" s="489"/>
      <c r="CIZ159" s="489"/>
      <c r="CJA159" s="489"/>
      <c r="CJB159" s="489"/>
      <c r="CJC159" s="489"/>
      <c r="CJD159" s="489"/>
      <c r="CJE159" s="489"/>
      <c r="CJF159" s="489"/>
      <c r="CJG159" s="489"/>
      <c r="CJH159" s="489"/>
      <c r="CJI159" s="489"/>
      <c r="CJJ159" s="489"/>
      <c r="CJK159" s="489"/>
      <c r="CJL159" s="489"/>
      <c r="CJM159" s="489"/>
      <c r="CJN159" s="489"/>
      <c r="CJO159" s="489"/>
      <c r="CJP159" s="489"/>
      <c r="CJQ159" s="489"/>
      <c r="CJR159" s="489"/>
      <c r="CJS159" s="489"/>
      <c r="CJT159" s="489"/>
      <c r="CJU159" s="489"/>
      <c r="CJV159" s="489"/>
      <c r="CJW159" s="489"/>
      <c r="CJX159" s="489"/>
      <c r="CJY159" s="489"/>
      <c r="CJZ159" s="489"/>
      <c r="CKA159" s="489"/>
      <c r="CKB159" s="489"/>
      <c r="CKC159" s="489"/>
      <c r="CKD159" s="489"/>
      <c r="CKE159" s="489"/>
      <c r="CKF159" s="489"/>
      <c r="CKG159" s="489"/>
      <c r="CKH159" s="489"/>
      <c r="CKI159" s="489"/>
      <c r="CKJ159" s="489"/>
      <c r="CKK159" s="489"/>
      <c r="CKL159" s="489"/>
      <c r="CKM159" s="489"/>
      <c r="CKN159" s="489"/>
      <c r="CKO159" s="489"/>
      <c r="CKP159" s="489"/>
      <c r="CKQ159" s="489"/>
      <c r="CKR159" s="489"/>
      <c r="CKS159" s="489"/>
      <c r="CKT159" s="489"/>
      <c r="CKU159" s="489"/>
      <c r="CKV159" s="489"/>
      <c r="CKW159" s="489"/>
      <c r="CKX159" s="489"/>
      <c r="CKY159" s="489"/>
      <c r="CKZ159" s="489"/>
      <c r="CLA159" s="489"/>
      <c r="CLB159" s="489"/>
      <c r="CLC159" s="489"/>
      <c r="CLD159" s="489"/>
      <c r="CLE159" s="489"/>
      <c r="CLF159" s="489"/>
      <c r="CLG159" s="489"/>
      <c r="CLH159" s="489"/>
      <c r="CLI159" s="489"/>
      <c r="CLJ159" s="489"/>
      <c r="CLK159" s="489"/>
      <c r="CLL159" s="489"/>
      <c r="CLM159" s="489"/>
      <c r="CLN159" s="489"/>
      <c r="CLO159" s="489"/>
      <c r="CLP159" s="489"/>
      <c r="CLQ159" s="489"/>
      <c r="CLR159" s="489"/>
      <c r="CLS159" s="489"/>
      <c r="CLT159" s="489"/>
      <c r="CLU159" s="489"/>
      <c r="CLV159" s="489"/>
      <c r="CLW159" s="489"/>
      <c r="CLX159" s="489"/>
      <c r="CLY159" s="489"/>
      <c r="CLZ159" s="489"/>
      <c r="CMA159" s="489"/>
      <c r="CMB159" s="489"/>
      <c r="CMC159" s="489"/>
      <c r="CMD159" s="489"/>
      <c r="CME159" s="489"/>
      <c r="CMF159" s="489"/>
      <c r="CMG159" s="489"/>
      <c r="CMH159" s="489"/>
      <c r="CMI159" s="489"/>
      <c r="CMJ159" s="489"/>
      <c r="CMK159" s="489"/>
      <c r="CML159" s="489"/>
      <c r="CMM159" s="489"/>
      <c r="CMN159" s="489"/>
      <c r="CMO159" s="489"/>
      <c r="CMP159" s="489"/>
      <c r="CMQ159" s="489"/>
      <c r="CMR159" s="489"/>
      <c r="CMS159" s="489"/>
      <c r="CMT159" s="489"/>
      <c r="CMU159" s="489"/>
      <c r="CMV159" s="489"/>
      <c r="CMW159" s="489"/>
      <c r="CMX159" s="489"/>
      <c r="CMY159" s="489"/>
      <c r="CMZ159" s="489"/>
      <c r="CNA159" s="489"/>
      <c r="CNB159" s="489"/>
      <c r="CNC159" s="489"/>
      <c r="CND159" s="489"/>
      <c r="CNE159" s="489"/>
      <c r="CNF159" s="489"/>
      <c r="CNG159" s="489"/>
      <c r="CNH159" s="489"/>
      <c r="CNI159" s="489"/>
      <c r="CNJ159" s="489"/>
      <c r="CNK159" s="489"/>
      <c r="CNL159" s="489"/>
      <c r="CNM159" s="489"/>
      <c r="CNN159" s="489"/>
      <c r="CNO159" s="489"/>
      <c r="CNP159" s="489"/>
      <c r="CNQ159" s="489"/>
      <c r="CNR159" s="489"/>
      <c r="CNS159" s="489"/>
      <c r="CNT159" s="489"/>
      <c r="CNU159" s="489"/>
      <c r="CNV159" s="489"/>
      <c r="CNW159" s="489"/>
      <c r="CNX159" s="489"/>
      <c r="CNY159" s="489"/>
      <c r="CNZ159" s="489"/>
      <c r="COA159" s="489"/>
      <c r="COB159" s="489"/>
      <c r="COC159" s="489"/>
      <c r="COD159" s="489"/>
      <c r="COE159" s="489"/>
      <c r="COF159" s="489"/>
      <c r="COG159" s="489"/>
      <c r="COH159" s="489"/>
      <c r="COI159" s="489"/>
      <c r="COJ159" s="489"/>
      <c r="COK159" s="489"/>
      <c r="COL159" s="489"/>
      <c r="COM159" s="489"/>
      <c r="CON159" s="489"/>
      <c r="COO159" s="489"/>
      <c r="COP159" s="489"/>
      <c r="COQ159" s="489"/>
      <c r="COR159" s="489"/>
      <c r="COS159" s="489"/>
      <c r="COT159" s="489"/>
      <c r="COU159" s="489"/>
      <c r="COV159" s="489"/>
      <c r="COW159" s="489"/>
      <c r="COX159" s="489"/>
      <c r="COY159" s="489"/>
      <c r="COZ159" s="489"/>
      <c r="CPA159" s="489"/>
      <c r="CPB159" s="489"/>
      <c r="CPC159" s="489"/>
      <c r="CPD159" s="489"/>
      <c r="CPE159" s="489"/>
      <c r="CPF159" s="489"/>
      <c r="CPG159" s="489"/>
      <c r="CPH159" s="489"/>
      <c r="CPI159" s="489"/>
      <c r="CPJ159" s="489"/>
      <c r="CPK159" s="489"/>
      <c r="CPL159" s="489"/>
      <c r="CPM159" s="489"/>
      <c r="CPN159" s="489"/>
      <c r="CPO159" s="489"/>
      <c r="CPP159" s="489"/>
      <c r="CPQ159" s="489"/>
      <c r="CPR159" s="489"/>
      <c r="CPS159" s="489"/>
      <c r="CPT159" s="489"/>
      <c r="CPU159" s="489"/>
      <c r="CPV159" s="489"/>
      <c r="CPW159" s="489"/>
      <c r="CPX159" s="489"/>
      <c r="CPY159" s="489"/>
      <c r="CPZ159" s="489"/>
      <c r="CQA159" s="489"/>
      <c r="CQB159" s="489"/>
      <c r="CQC159" s="489"/>
      <c r="CQD159" s="489"/>
      <c r="CQE159" s="489"/>
      <c r="CQF159" s="489"/>
      <c r="CQG159" s="489"/>
      <c r="CQH159" s="489"/>
      <c r="CQI159" s="489"/>
      <c r="CQJ159" s="489"/>
      <c r="CQK159" s="489"/>
      <c r="CQL159" s="489"/>
      <c r="CQM159" s="489"/>
      <c r="CQN159" s="489"/>
      <c r="CQO159" s="489"/>
      <c r="CQP159" s="489"/>
      <c r="CQQ159" s="489"/>
      <c r="CQR159" s="489"/>
      <c r="CQS159" s="489"/>
      <c r="CQT159" s="489"/>
      <c r="CQU159" s="489"/>
      <c r="CQV159" s="489"/>
      <c r="CQW159" s="489"/>
      <c r="CQX159" s="489"/>
      <c r="CQY159" s="489"/>
      <c r="CQZ159" s="489"/>
      <c r="CRA159" s="489"/>
      <c r="CRB159" s="489"/>
      <c r="CRC159" s="489"/>
      <c r="CRD159" s="489"/>
      <c r="CRE159" s="489"/>
      <c r="CRF159" s="489"/>
      <c r="CRG159" s="489"/>
      <c r="CRH159" s="489"/>
      <c r="CRI159" s="489"/>
      <c r="CRJ159" s="489"/>
      <c r="CRK159" s="489"/>
      <c r="CRL159" s="489"/>
      <c r="CRM159" s="489"/>
      <c r="CRN159" s="489"/>
      <c r="CRO159" s="489"/>
      <c r="CRP159" s="489"/>
      <c r="CRQ159" s="489"/>
      <c r="CRR159" s="489"/>
      <c r="CRS159" s="489"/>
      <c r="CRT159" s="489"/>
      <c r="CRU159" s="489"/>
      <c r="CRV159" s="489"/>
      <c r="CRW159" s="489"/>
      <c r="CRX159" s="489"/>
      <c r="CRY159" s="489"/>
      <c r="CRZ159" s="489"/>
      <c r="CSA159" s="489"/>
      <c r="CSB159" s="489"/>
      <c r="CSC159" s="489"/>
      <c r="CSD159" s="489"/>
      <c r="CSE159" s="489"/>
      <c r="CSF159" s="489"/>
      <c r="CSG159" s="489"/>
      <c r="CSH159" s="489"/>
      <c r="CSI159" s="489"/>
      <c r="CSJ159" s="489"/>
      <c r="CSK159" s="489"/>
      <c r="CSL159" s="489"/>
      <c r="CSM159" s="489"/>
      <c r="CSN159" s="489"/>
      <c r="CSO159" s="489"/>
      <c r="CSP159" s="489"/>
      <c r="CSQ159" s="489"/>
      <c r="CSR159" s="489"/>
      <c r="CSS159" s="489"/>
      <c r="CST159" s="489"/>
      <c r="CSU159" s="489"/>
      <c r="CSV159" s="489"/>
      <c r="CSW159" s="489"/>
      <c r="CSX159" s="489"/>
      <c r="CSY159" s="489"/>
      <c r="CSZ159" s="489"/>
      <c r="CTA159" s="489"/>
      <c r="CTB159" s="489"/>
      <c r="CTC159" s="489"/>
      <c r="CTD159" s="489"/>
      <c r="CTE159" s="489"/>
      <c r="CTF159" s="489"/>
      <c r="CTG159" s="489"/>
      <c r="CTH159" s="489"/>
      <c r="CTI159" s="489"/>
      <c r="CTJ159" s="489"/>
      <c r="CTK159" s="489"/>
      <c r="CTL159" s="489"/>
      <c r="CTM159" s="489"/>
      <c r="CTN159" s="489"/>
      <c r="CTO159" s="489"/>
      <c r="CTP159" s="489"/>
      <c r="CTQ159" s="489"/>
      <c r="CTR159" s="489"/>
      <c r="CTS159" s="489"/>
      <c r="CTT159" s="489"/>
      <c r="CTU159" s="489"/>
      <c r="CTV159" s="489"/>
      <c r="CTW159" s="489"/>
      <c r="CTX159" s="489"/>
      <c r="CTY159" s="489"/>
      <c r="CTZ159" s="489"/>
      <c r="CUA159" s="489"/>
      <c r="CUB159" s="489"/>
      <c r="CUC159" s="489"/>
      <c r="CUD159" s="489"/>
      <c r="CUE159" s="489"/>
      <c r="CUF159" s="489"/>
      <c r="CUG159" s="489"/>
      <c r="CUH159" s="489"/>
      <c r="CUI159" s="489"/>
      <c r="CUJ159" s="489"/>
      <c r="CUK159" s="489"/>
      <c r="CUL159" s="489"/>
      <c r="CUM159" s="489"/>
      <c r="CUN159" s="489"/>
      <c r="CUO159" s="489"/>
      <c r="CUP159" s="489"/>
      <c r="CUQ159" s="489"/>
      <c r="CUR159" s="489"/>
      <c r="CUS159" s="489"/>
      <c r="CUT159" s="489"/>
      <c r="CUU159" s="489"/>
      <c r="CUV159" s="489"/>
      <c r="CUW159" s="489"/>
      <c r="CUX159" s="489"/>
      <c r="CUY159" s="489"/>
      <c r="CUZ159" s="489"/>
      <c r="CVA159" s="489"/>
      <c r="CVB159" s="489"/>
      <c r="CVC159" s="489"/>
      <c r="CVD159" s="489"/>
      <c r="CVE159" s="489"/>
      <c r="CVF159" s="489"/>
      <c r="CVG159" s="489"/>
      <c r="CVH159" s="489"/>
      <c r="CVI159" s="489"/>
      <c r="CVJ159" s="489"/>
      <c r="CVK159" s="489"/>
      <c r="CVL159" s="489"/>
      <c r="CVM159" s="489"/>
      <c r="CVN159" s="489"/>
      <c r="CVO159" s="489"/>
      <c r="CVP159" s="489"/>
      <c r="CVQ159" s="489"/>
      <c r="CVR159" s="489"/>
      <c r="CVS159" s="489"/>
      <c r="CVT159" s="489"/>
      <c r="CVU159" s="489"/>
      <c r="CVV159" s="489"/>
      <c r="CVW159" s="489"/>
      <c r="CVX159" s="489"/>
      <c r="CVY159" s="489"/>
      <c r="CVZ159" s="489"/>
      <c r="CWA159" s="489"/>
      <c r="CWB159" s="489"/>
      <c r="CWC159" s="489"/>
      <c r="CWD159" s="489"/>
      <c r="CWE159" s="489"/>
      <c r="CWF159" s="489"/>
      <c r="CWG159" s="489"/>
      <c r="CWH159" s="489"/>
      <c r="CWI159" s="489"/>
      <c r="CWJ159" s="489"/>
      <c r="CWK159" s="489"/>
      <c r="CWL159" s="489"/>
      <c r="CWM159" s="489"/>
      <c r="CWN159" s="489"/>
      <c r="CWO159" s="489"/>
      <c r="CWP159" s="489"/>
      <c r="CWQ159" s="489"/>
      <c r="CWR159" s="489"/>
      <c r="CWS159" s="489"/>
      <c r="CWT159" s="489"/>
      <c r="CWU159" s="489"/>
      <c r="CWV159" s="489"/>
      <c r="CWW159" s="489"/>
      <c r="CWX159" s="489"/>
      <c r="CWY159" s="489"/>
      <c r="CWZ159" s="489"/>
      <c r="CXA159" s="489"/>
      <c r="CXB159" s="489"/>
      <c r="CXC159" s="489"/>
      <c r="CXD159" s="489"/>
      <c r="CXE159" s="489"/>
      <c r="CXF159" s="489"/>
      <c r="CXG159" s="489"/>
      <c r="CXH159" s="489"/>
      <c r="CXI159" s="489"/>
      <c r="CXJ159" s="489"/>
      <c r="CXK159" s="489"/>
      <c r="CXL159" s="489"/>
      <c r="CXM159" s="489"/>
      <c r="CXN159" s="489"/>
      <c r="CXO159" s="489"/>
      <c r="CXP159" s="489"/>
      <c r="CXQ159" s="489"/>
      <c r="CXR159" s="489"/>
      <c r="CXS159" s="489"/>
      <c r="CXT159" s="489"/>
      <c r="CXU159" s="489"/>
      <c r="CXV159" s="489"/>
      <c r="CXW159" s="489"/>
      <c r="CXX159" s="489"/>
      <c r="CXY159" s="489"/>
      <c r="CXZ159" s="489"/>
      <c r="CYA159" s="489"/>
      <c r="CYB159" s="489"/>
      <c r="CYC159" s="489"/>
      <c r="CYD159" s="489"/>
      <c r="CYE159" s="489"/>
      <c r="CYF159" s="489"/>
      <c r="CYG159" s="489"/>
      <c r="CYH159" s="489"/>
      <c r="CYI159" s="489"/>
      <c r="CYJ159" s="489"/>
      <c r="CYK159" s="489"/>
      <c r="CYL159" s="489"/>
      <c r="CYM159" s="489"/>
      <c r="CYN159" s="489"/>
      <c r="CYO159" s="489"/>
      <c r="CYP159" s="489"/>
      <c r="CYQ159" s="489"/>
      <c r="CYR159" s="489"/>
      <c r="CYS159" s="489"/>
      <c r="CYT159" s="489"/>
      <c r="CYU159" s="489"/>
      <c r="CYV159" s="489"/>
      <c r="CYW159" s="489"/>
      <c r="CYX159" s="489"/>
      <c r="CYY159" s="489"/>
      <c r="CYZ159" s="489"/>
      <c r="CZA159" s="489"/>
      <c r="CZB159" s="489"/>
      <c r="CZC159" s="489"/>
      <c r="CZD159" s="489"/>
      <c r="CZE159" s="489"/>
      <c r="CZF159" s="489"/>
      <c r="CZG159" s="489"/>
      <c r="CZH159" s="489"/>
      <c r="CZI159" s="489"/>
      <c r="CZJ159" s="489"/>
      <c r="CZK159" s="489"/>
      <c r="CZL159" s="489"/>
      <c r="CZM159" s="489"/>
      <c r="CZN159" s="489"/>
      <c r="CZO159" s="489"/>
      <c r="CZP159" s="489"/>
      <c r="CZQ159" s="489"/>
      <c r="CZR159" s="489"/>
      <c r="CZS159" s="489"/>
      <c r="CZT159" s="489"/>
      <c r="CZU159" s="489"/>
      <c r="CZV159" s="489"/>
      <c r="CZW159" s="489"/>
      <c r="CZX159" s="489"/>
      <c r="CZY159" s="489"/>
      <c r="CZZ159" s="489"/>
      <c r="DAA159" s="489"/>
      <c r="DAB159" s="489"/>
      <c r="DAC159" s="489"/>
      <c r="DAD159" s="489"/>
      <c r="DAE159" s="489"/>
      <c r="DAF159" s="489"/>
      <c r="DAG159" s="489"/>
      <c r="DAH159" s="489"/>
      <c r="DAI159" s="489"/>
      <c r="DAJ159" s="489"/>
      <c r="DAK159" s="489"/>
      <c r="DAL159" s="489"/>
      <c r="DAM159" s="489"/>
      <c r="DAN159" s="489"/>
      <c r="DAO159" s="489"/>
      <c r="DAP159" s="489"/>
      <c r="DAQ159" s="489"/>
      <c r="DAR159" s="489"/>
      <c r="DAS159" s="489"/>
      <c r="DAT159" s="489"/>
      <c r="DAU159" s="489"/>
      <c r="DAV159" s="489"/>
      <c r="DAW159" s="489"/>
      <c r="DAX159" s="489"/>
      <c r="DAY159" s="489"/>
      <c r="DAZ159" s="489"/>
      <c r="DBA159" s="489"/>
      <c r="DBB159" s="489"/>
      <c r="DBC159" s="489"/>
      <c r="DBD159" s="489"/>
      <c r="DBE159" s="489"/>
      <c r="DBF159" s="489"/>
      <c r="DBG159" s="489"/>
      <c r="DBH159" s="489"/>
      <c r="DBI159" s="489"/>
      <c r="DBJ159" s="489"/>
      <c r="DBK159" s="489"/>
      <c r="DBL159" s="489"/>
      <c r="DBM159" s="489"/>
      <c r="DBN159" s="489"/>
      <c r="DBO159" s="489"/>
      <c r="DBP159" s="489"/>
      <c r="DBQ159" s="489"/>
      <c r="DBR159" s="489"/>
      <c r="DBS159" s="489"/>
      <c r="DBT159" s="489"/>
      <c r="DBU159" s="489"/>
      <c r="DBV159" s="489"/>
      <c r="DBW159" s="489"/>
      <c r="DBX159" s="489"/>
      <c r="DBY159" s="489"/>
      <c r="DBZ159" s="489"/>
      <c r="DCA159" s="489"/>
      <c r="DCB159" s="489"/>
      <c r="DCC159" s="489"/>
      <c r="DCD159" s="489"/>
      <c r="DCE159" s="489"/>
      <c r="DCF159" s="489"/>
      <c r="DCG159" s="489"/>
      <c r="DCH159" s="489"/>
      <c r="DCI159" s="489"/>
      <c r="DCJ159" s="489"/>
      <c r="DCK159" s="489"/>
      <c r="DCL159" s="489"/>
      <c r="DCM159" s="489"/>
      <c r="DCN159" s="489"/>
      <c r="DCO159" s="489"/>
      <c r="DCP159" s="489"/>
      <c r="DCQ159" s="489"/>
      <c r="DCR159" s="489"/>
      <c r="DCS159" s="489"/>
      <c r="DCT159" s="489"/>
      <c r="DCU159" s="489"/>
      <c r="DCV159" s="489"/>
      <c r="DCW159" s="489"/>
      <c r="DCX159" s="489"/>
      <c r="DCY159" s="489"/>
      <c r="DCZ159" s="489"/>
      <c r="DDA159" s="489"/>
      <c r="DDB159" s="489"/>
      <c r="DDC159" s="489"/>
      <c r="DDD159" s="489"/>
      <c r="DDE159" s="489"/>
      <c r="DDF159" s="489"/>
      <c r="DDG159" s="489"/>
      <c r="DDH159" s="489"/>
      <c r="DDI159" s="489"/>
      <c r="DDJ159" s="489"/>
      <c r="DDK159" s="489"/>
      <c r="DDL159" s="489"/>
      <c r="DDM159" s="489"/>
      <c r="DDN159" s="489"/>
      <c r="DDO159" s="489"/>
      <c r="DDP159" s="489"/>
      <c r="DDQ159" s="489"/>
      <c r="DDR159" s="489"/>
      <c r="DDS159" s="489"/>
      <c r="DDT159" s="489"/>
      <c r="DDU159" s="489"/>
      <c r="DDV159" s="489"/>
      <c r="DDW159" s="489"/>
      <c r="DDX159" s="489"/>
      <c r="DDY159" s="489"/>
      <c r="DDZ159" s="489"/>
      <c r="DEA159" s="489"/>
      <c r="DEB159" s="489"/>
      <c r="DEC159" s="489"/>
      <c r="DED159" s="489"/>
      <c r="DEE159" s="489"/>
      <c r="DEF159" s="489"/>
      <c r="DEG159" s="489"/>
      <c r="DEH159" s="489"/>
      <c r="DEI159" s="489"/>
      <c r="DEJ159" s="489"/>
      <c r="DEK159" s="489"/>
      <c r="DEL159" s="489"/>
      <c r="DEM159" s="489"/>
      <c r="DEN159" s="489"/>
      <c r="DEO159" s="489"/>
      <c r="DEP159" s="489"/>
      <c r="DEQ159" s="489"/>
      <c r="DER159" s="489"/>
      <c r="DES159" s="489"/>
      <c r="DET159" s="489"/>
      <c r="DEU159" s="489"/>
      <c r="DEV159" s="489"/>
      <c r="DEW159" s="489"/>
      <c r="DEX159" s="489"/>
      <c r="DEY159" s="489"/>
      <c r="DEZ159" s="489"/>
      <c r="DFA159" s="489"/>
      <c r="DFB159" s="489"/>
      <c r="DFC159" s="489"/>
      <c r="DFD159" s="489"/>
      <c r="DFE159" s="489"/>
      <c r="DFF159" s="489"/>
      <c r="DFG159" s="489"/>
      <c r="DFH159" s="489"/>
      <c r="DFI159" s="489"/>
      <c r="DFJ159" s="489"/>
      <c r="DFK159" s="489"/>
      <c r="DFL159" s="489"/>
      <c r="DFM159" s="489"/>
      <c r="DFN159" s="489"/>
      <c r="DFO159" s="489"/>
      <c r="DFP159" s="489"/>
      <c r="DFQ159" s="489"/>
      <c r="DFR159" s="489"/>
      <c r="DFS159" s="489"/>
      <c r="DFT159" s="489"/>
      <c r="DFU159" s="489"/>
      <c r="DFV159" s="489"/>
      <c r="DFW159" s="489"/>
      <c r="DFX159" s="489"/>
      <c r="DFY159" s="489"/>
      <c r="DFZ159" s="489"/>
      <c r="DGA159" s="489"/>
      <c r="DGB159" s="489"/>
      <c r="DGC159" s="489"/>
      <c r="DGD159" s="489"/>
      <c r="DGE159" s="489"/>
      <c r="DGF159" s="489"/>
      <c r="DGG159" s="489"/>
      <c r="DGH159" s="489"/>
      <c r="DGI159" s="489"/>
      <c r="DGJ159" s="489"/>
      <c r="DGK159" s="489"/>
      <c r="DGL159" s="489"/>
      <c r="DGM159" s="489"/>
      <c r="DGN159" s="489"/>
      <c r="DGO159" s="489"/>
      <c r="DGP159" s="489"/>
      <c r="DGQ159" s="489"/>
      <c r="DGR159" s="489"/>
      <c r="DGS159" s="489"/>
      <c r="DGT159" s="489"/>
      <c r="DGU159" s="489"/>
      <c r="DGV159" s="489"/>
      <c r="DGW159" s="489"/>
      <c r="DGX159" s="489"/>
      <c r="DGY159" s="489"/>
      <c r="DGZ159" s="489"/>
      <c r="DHA159" s="489"/>
      <c r="DHB159" s="489"/>
      <c r="DHC159" s="489"/>
      <c r="DHD159" s="489"/>
      <c r="DHE159" s="489"/>
      <c r="DHF159" s="489"/>
      <c r="DHG159" s="489"/>
      <c r="DHH159" s="489"/>
      <c r="DHI159" s="489"/>
      <c r="DHJ159" s="489"/>
      <c r="DHK159" s="489"/>
      <c r="DHL159" s="489"/>
      <c r="DHM159" s="489"/>
      <c r="DHN159" s="489"/>
      <c r="DHO159" s="489"/>
      <c r="DHP159" s="489"/>
      <c r="DHQ159" s="489"/>
      <c r="DHR159" s="489"/>
      <c r="DHS159" s="489"/>
      <c r="DHT159" s="489"/>
      <c r="DHU159" s="489"/>
      <c r="DHV159" s="489"/>
      <c r="DHW159" s="489"/>
      <c r="DHX159" s="489"/>
      <c r="DHY159" s="489"/>
      <c r="DHZ159" s="489"/>
      <c r="DIA159" s="489"/>
      <c r="DIB159" s="489"/>
      <c r="DIC159" s="489"/>
      <c r="DID159" s="489"/>
      <c r="DIE159" s="489"/>
      <c r="DIF159" s="489"/>
      <c r="DIG159" s="489"/>
      <c r="DIH159" s="489"/>
      <c r="DII159" s="489"/>
      <c r="DIJ159" s="489"/>
      <c r="DIK159" s="489"/>
      <c r="DIL159" s="489"/>
      <c r="DIM159" s="489"/>
      <c r="DIN159" s="489"/>
      <c r="DIO159" s="489"/>
      <c r="DIP159" s="489"/>
      <c r="DIQ159" s="489"/>
      <c r="DIR159" s="489"/>
      <c r="DIS159" s="489"/>
      <c r="DIT159" s="489"/>
      <c r="DIU159" s="489"/>
      <c r="DIV159" s="489"/>
      <c r="DIW159" s="489"/>
      <c r="DIX159" s="489"/>
      <c r="DIY159" s="489"/>
      <c r="DIZ159" s="489"/>
      <c r="DJA159" s="489"/>
      <c r="DJB159" s="489"/>
      <c r="DJC159" s="489"/>
      <c r="DJD159" s="489"/>
      <c r="DJE159" s="489"/>
      <c r="DJF159" s="489"/>
      <c r="DJG159" s="489"/>
      <c r="DJH159" s="489"/>
      <c r="DJI159" s="489"/>
      <c r="DJJ159" s="489"/>
      <c r="DJK159" s="489"/>
      <c r="DJL159" s="489"/>
      <c r="DJM159" s="489"/>
      <c r="DJN159" s="489"/>
      <c r="DJO159" s="489"/>
      <c r="DJP159" s="489"/>
      <c r="DJQ159" s="489"/>
      <c r="DJR159" s="489"/>
      <c r="DJS159" s="489"/>
      <c r="DJT159" s="489"/>
      <c r="DJU159" s="489"/>
      <c r="DJV159" s="489"/>
      <c r="DJW159" s="489"/>
      <c r="DJX159" s="489"/>
      <c r="DJY159" s="489"/>
      <c r="DJZ159" s="489"/>
      <c r="DKA159" s="489"/>
      <c r="DKB159" s="489"/>
      <c r="DKC159" s="489"/>
      <c r="DKD159" s="489"/>
      <c r="DKE159" s="489"/>
      <c r="DKF159" s="489"/>
      <c r="DKG159" s="489"/>
      <c r="DKH159" s="489"/>
      <c r="DKI159" s="489"/>
      <c r="DKJ159" s="489"/>
      <c r="DKK159" s="489"/>
      <c r="DKL159" s="489"/>
      <c r="DKM159" s="489"/>
      <c r="DKN159" s="489"/>
      <c r="DKO159" s="489"/>
      <c r="DKP159" s="489"/>
      <c r="DKQ159" s="489"/>
      <c r="DKR159" s="489"/>
      <c r="DKS159" s="489"/>
      <c r="DKT159" s="489"/>
      <c r="DKU159" s="489"/>
      <c r="DKV159" s="489"/>
      <c r="DKW159" s="489"/>
      <c r="DKX159" s="489"/>
      <c r="DKY159" s="489"/>
      <c r="DKZ159" s="489"/>
      <c r="DLA159" s="489"/>
      <c r="DLB159" s="489"/>
      <c r="DLC159" s="489"/>
      <c r="DLD159" s="489"/>
      <c r="DLE159" s="489"/>
      <c r="DLF159" s="489"/>
      <c r="DLG159" s="489"/>
      <c r="DLH159" s="489"/>
      <c r="DLI159" s="489"/>
      <c r="DLJ159" s="489"/>
      <c r="DLK159" s="489"/>
      <c r="DLL159" s="489"/>
      <c r="DLM159" s="489"/>
      <c r="DLN159" s="489"/>
      <c r="DLO159" s="489"/>
      <c r="DLP159" s="489"/>
      <c r="DLQ159" s="489"/>
      <c r="DLR159" s="489"/>
      <c r="DLS159" s="489"/>
      <c r="DLT159" s="489"/>
      <c r="DLU159" s="489"/>
      <c r="DLV159" s="489"/>
      <c r="DLW159" s="489"/>
      <c r="DLX159" s="489"/>
      <c r="DLY159" s="489"/>
      <c r="DLZ159" s="489"/>
      <c r="DMA159" s="489"/>
      <c r="DMB159" s="489"/>
      <c r="DMC159" s="489"/>
      <c r="DMD159" s="489"/>
      <c r="DME159" s="489"/>
      <c r="DMF159" s="489"/>
      <c r="DMG159" s="489"/>
      <c r="DMH159" s="489"/>
      <c r="DMI159" s="489"/>
      <c r="DMJ159" s="489"/>
      <c r="DMK159" s="489"/>
      <c r="DML159" s="489"/>
      <c r="DMM159" s="489"/>
      <c r="DMN159" s="489"/>
      <c r="DMO159" s="489"/>
      <c r="DMP159" s="489"/>
      <c r="DMQ159" s="489"/>
      <c r="DMR159" s="489"/>
      <c r="DMS159" s="489"/>
      <c r="DMT159" s="489"/>
      <c r="DMU159" s="489"/>
      <c r="DMV159" s="489"/>
      <c r="DMW159" s="489"/>
      <c r="DMX159" s="489"/>
      <c r="DMY159" s="489"/>
      <c r="DMZ159" s="489"/>
      <c r="DNA159" s="489"/>
      <c r="DNB159" s="489"/>
      <c r="DNC159" s="489"/>
      <c r="DND159" s="489"/>
      <c r="DNE159" s="489"/>
      <c r="DNF159" s="489"/>
      <c r="DNG159" s="489"/>
      <c r="DNH159" s="489"/>
      <c r="DNI159" s="489"/>
      <c r="DNJ159" s="489"/>
      <c r="DNK159" s="489"/>
      <c r="DNL159" s="489"/>
      <c r="DNM159" s="489"/>
      <c r="DNN159" s="489"/>
      <c r="DNO159" s="489"/>
      <c r="DNP159" s="489"/>
      <c r="DNQ159" s="489"/>
      <c r="DNR159" s="489"/>
      <c r="DNS159" s="489"/>
      <c r="DNT159" s="489"/>
      <c r="DNU159" s="489"/>
      <c r="DNV159" s="489"/>
      <c r="DNW159" s="489"/>
      <c r="DNX159" s="489"/>
      <c r="DNY159" s="489"/>
      <c r="DNZ159" s="489"/>
      <c r="DOA159" s="489"/>
      <c r="DOB159" s="489"/>
      <c r="DOC159" s="489"/>
      <c r="DOD159" s="489"/>
      <c r="DOE159" s="489"/>
      <c r="DOF159" s="489"/>
      <c r="DOG159" s="489"/>
      <c r="DOH159" s="489"/>
      <c r="DOI159" s="489"/>
      <c r="DOJ159" s="489"/>
      <c r="DOK159" s="489"/>
      <c r="DOL159" s="489"/>
      <c r="DOM159" s="489"/>
      <c r="DON159" s="489"/>
      <c r="DOO159" s="489"/>
      <c r="DOP159" s="489"/>
      <c r="DOQ159" s="489"/>
      <c r="DOR159" s="489"/>
      <c r="DOS159" s="489"/>
      <c r="DOT159" s="489"/>
      <c r="DOU159" s="489"/>
      <c r="DOV159" s="489"/>
      <c r="DOW159" s="489"/>
      <c r="DOX159" s="489"/>
      <c r="DOY159" s="489"/>
      <c r="DOZ159" s="489"/>
      <c r="DPA159" s="489"/>
      <c r="DPB159" s="489"/>
      <c r="DPC159" s="489"/>
      <c r="DPD159" s="489"/>
      <c r="DPE159" s="489"/>
      <c r="DPF159" s="489"/>
      <c r="DPG159" s="489"/>
      <c r="DPH159" s="489"/>
      <c r="DPI159" s="489"/>
      <c r="DPJ159" s="489"/>
      <c r="DPK159" s="489"/>
      <c r="DPL159" s="489"/>
      <c r="DPM159" s="489"/>
      <c r="DPN159" s="489"/>
      <c r="DPO159" s="489"/>
      <c r="DPP159" s="489"/>
      <c r="DPQ159" s="489"/>
      <c r="DPR159" s="489"/>
      <c r="DPS159" s="489"/>
      <c r="DPT159" s="489"/>
      <c r="DPU159" s="489"/>
      <c r="DPV159" s="489"/>
      <c r="DPW159" s="489"/>
      <c r="DPX159" s="489"/>
      <c r="DPY159" s="489"/>
      <c r="DPZ159" s="489"/>
      <c r="DQA159" s="489"/>
      <c r="DQB159" s="489"/>
      <c r="DQC159" s="489"/>
      <c r="DQD159" s="489"/>
      <c r="DQE159" s="489"/>
      <c r="DQF159" s="489"/>
      <c r="DQG159" s="489"/>
      <c r="DQH159" s="489"/>
      <c r="DQI159" s="489"/>
      <c r="DQJ159" s="489"/>
      <c r="DQK159" s="489"/>
      <c r="DQL159" s="489"/>
      <c r="DQM159" s="489"/>
      <c r="DQN159" s="489"/>
      <c r="DQO159" s="489"/>
      <c r="DQP159" s="489"/>
      <c r="DQQ159" s="489"/>
      <c r="DQR159" s="489"/>
      <c r="DQS159" s="489"/>
      <c r="DQT159" s="489"/>
      <c r="DQU159" s="489"/>
      <c r="DQV159" s="489"/>
      <c r="DQW159" s="489"/>
      <c r="DQX159" s="489"/>
      <c r="DQY159" s="489"/>
      <c r="DQZ159" s="489"/>
      <c r="DRA159" s="489"/>
      <c r="DRB159" s="489"/>
      <c r="DRC159" s="489"/>
      <c r="DRD159" s="489"/>
      <c r="DRE159" s="489"/>
      <c r="DRF159" s="489"/>
      <c r="DRG159" s="489"/>
      <c r="DRH159" s="489"/>
      <c r="DRI159" s="489"/>
      <c r="DRJ159" s="489"/>
      <c r="DRK159" s="489"/>
      <c r="DRL159" s="489"/>
      <c r="DRM159" s="489"/>
      <c r="DRN159" s="489"/>
      <c r="DRO159" s="489"/>
      <c r="DRP159" s="489"/>
      <c r="DRQ159" s="489"/>
      <c r="DRR159" s="489"/>
      <c r="DRS159" s="489"/>
      <c r="DRT159" s="489"/>
      <c r="DRU159" s="489"/>
      <c r="DRV159" s="489"/>
      <c r="DRW159" s="489"/>
      <c r="DRX159" s="489"/>
      <c r="DRY159" s="489"/>
      <c r="DRZ159" s="489"/>
      <c r="DSA159" s="489"/>
      <c r="DSB159" s="489"/>
      <c r="DSC159" s="489"/>
      <c r="DSD159" s="489"/>
      <c r="DSE159" s="489"/>
      <c r="DSF159" s="489"/>
      <c r="DSG159" s="489"/>
      <c r="DSH159" s="489"/>
      <c r="DSI159" s="489"/>
      <c r="DSJ159" s="489"/>
      <c r="DSK159" s="489"/>
      <c r="DSL159" s="489"/>
      <c r="DSM159" s="489"/>
      <c r="DSN159" s="489"/>
      <c r="DSO159" s="489"/>
      <c r="DSP159" s="489"/>
      <c r="DSQ159" s="489"/>
      <c r="DSR159" s="489"/>
      <c r="DSS159" s="489"/>
      <c r="DST159" s="489"/>
      <c r="DSU159" s="489"/>
      <c r="DSV159" s="489"/>
      <c r="DSW159" s="489"/>
      <c r="DSX159" s="489"/>
      <c r="DSY159" s="489"/>
      <c r="DSZ159" s="489"/>
      <c r="DTA159" s="489"/>
      <c r="DTB159" s="489"/>
      <c r="DTC159" s="489"/>
      <c r="DTD159" s="489"/>
      <c r="DTE159" s="489"/>
      <c r="DTF159" s="489"/>
      <c r="DTG159" s="489"/>
      <c r="DTH159" s="489"/>
      <c r="DTI159" s="489"/>
      <c r="DTJ159" s="489"/>
      <c r="DTK159" s="489"/>
      <c r="DTL159" s="489"/>
      <c r="DTM159" s="489"/>
      <c r="DTN159" s="489"/>
      <c r="DTO159" s="489"/>
      <c r="DTP159" s="489"/>
      <c r="DTQ159" s="489"/>
      <c r="DTR159" s="489"/>
      <c r="DTS159" s="489"/>
      <c r="DTT159" s="489"/>
      <c r="DTU159" s="489"/>
      <c r="DTV159" s="489"/>
      <c r="DTW159" s="489"/>
      <c r="DTX159" s="489"/>
      <c r="DTY159" s="489"/>
      <c r="DTZ159" s="489"/>
      <c r="DUA159" s="489"/>
      <c r="DUB159" s="489"/>
      <c r="DUC159" s="489"/>
      <c r="DUD159" s="489"/>
      <c r="DUE159" s="489"/>
      <c r="DUF159" s="489"/>
      <c r="DUG159" s="489"/>
      <c r="DUH159" s="489"/>
      <c r="DUI159" s="489"/>
      <c r="DUJ159" s="489"/>
      <c r="DUK159" s="489"/>
      <c r="DUL159" s="489"/>
      <c r="DUM159" s="489"/>
      <c r="DUN159" s="489"/>
      <c r="DUO159" s="489"/>
      <c r="DUP159" s="489"/>
      <c r="DUQ159" s="489"/>
      <c r="DUR159" s="489"/>
      <c r="DUS159" s="489"/>
      <c r="DUT159" s="489"/>
      <c r="DUU159" s="489"/>
      <c r="DUV159" s="489"/>
      <c r="DUW159" s="489"/>
      <c r="DUX159" s="489"/>
      <c r="DUY159" s="489"/>
      <c r="DUZ159" s="489"/>
      <c r="DVA159" s="489"/>
      <c r="DVB159" s="489"/>
      <c r="DVC159" s="489"/>
      <c r="DVD159" s="489"/>
      <c r="DVE159" s="489"/>
      <c r="DVF159" s="489"/>
      <c r="DVG159" s="489"/>
      <c r="DVH159" s="489"/>
      <c r="DVI159" s="489"/>
      <c r="DVJ159" s="489"/>
      <c r="DVK159" s="489"/>
      <c r="DVL159" s="489"/>
      <c r="DVM159" s="489"/>
      <c r="DVN159" s="489"/>
      <c r="DVO159" s="489"/>
      <c r="DVP159" s="489"/>
      <c r="DVQ159" s="489"/>
      <c r="DVR159" s="489"/>
      <c r="DVS159" s="489"/>
      <c r="DVT159" s="489"/>
      <c r="DVU159" s="489"/>
      <c r="DVV159" s="489"/>
      <c r="DVW159" s="489"/>
      <c r="DVX159" s="489"/>
      <c r="DVY159" s="489"/>
      <c r="DVZ159" s="489"/>
      <c r="DWA159" s="489"/>
      <c r="DWB159" s="489"/>
      <c r="DWC159" s="489"/>
      <c r="DWD159" s="489"/>
      <c r="DWE159" s="489"/>
      <c r="DWF159" s="489"/>
      <c r="DWG159" s="489"/>
      <c r="DWH159" s="489"/>
      <c r="DWI159" s="489"/>
      <c r="DWJ159" s="489"/>
      <c r="DWK159" s="489"/>
      <c r="DWL159" s="489"/>
      <c r="DWM159" s="489"/>
      <c r="DWN159" s="489"/>
      <c r="DWO159" s="489"/>
      <c r="DWP159" s="489"/>
      <c r="DWQ159" s="489"/>
      <c r="DWR159" s="489"/>
      <c r="DWS159" s="489"/>
      <c r="DWT159" s="489"/>
      <c r="DWU159" s="489"/>
      <c r="DWV159" s="489"/>
      <c r="DWW159" s="489"/>
      <c r="DWX159" s="489"/>
      <c r="DWY159" s="489"/>
      <c r="DWZ159" s="489"/>
      <c r="DXA159" s="489"/>
      <c r="DXB159" s="489"/>
      <c r="DXC159" s="489"/>
      <c r="DXD159" s="489"/>
      <c r="DXE159" s="489"/>
      <c r="DXF159" s="489"/>
      <c r="DXG159" s="489"/>
      <c r="DXH159" s="489"/>
      <c r="DXI159" s="489"/>
      <c r="DXJ159" s="489"/>
      <c r="DXK159" s="489"/>
      <c r="DXL159" s="489"/>
      <c r="DXM159" s="489"/>
      <c r="DXN159" s="489"/>
      <c r="DXO159" s="489"/>
      <c r="DXP159" s="489"/>
      <c r="DXQ159" s="489"/>
      <c r="DXR159" s="489"/>
      <c r="DXS159" s="489"/>
      <c r="DXT159" s="489"/>
      <c r="DXU159" s="489"/>
      <c r="DXV159" s="489"/>
      <c r="DXW159" s="489"/>
      <c r="DXX159" s="489"/>
      <c r="DXY159" s="489"/>
      <c r="DXZ159" s="489"/>
      <c r="DYA159" s="489"/>
      <c r="DYB159" s="489"/>
      <c r="DYC159" s="489"/>
      <c r="DYD159" s="489"/>
      <c r="DYE159" s="489"/>
      <c r="DYF159" s="489"/>
      <c r="DYG159" s="489"/>
      <c r="DYH159" s="489"/>
      <c r="DYI159" s="489"/>
      <c r="DYJ159" s="489"/>
      <c r="DYK159" s="489"/>
      <c r="DYL159" s="489"/>
      <c r="DYM159" s="489"/>
      <c r="DYN159" s="489"/>
      <c r="DYO159" s="489"/>
      <c r="DYP159" s="489"/>
      <c r="DYQ159" s="489"/>
      <c r="DYR159" s="489"/>
      <c r="DYS159" s="489"/>
      <c r="DYT159" s="489"/>
      <c r="DYU159" s="489"/>
      <c r="DYV159" s="489"/>
      <c r="DYW159" s="489"/>
      <c r="DYX159" s="489"/>
      <c r="DYY159" s="489"/>
      <c r="DYZ159" s="489"/>
      <c r="DZA159" s="489"/>
      <c r="DZB159" s="489"/>
      <c r="DZC159" s="489"/>
      <c r="DZD159" s="489"/>
      <c r="DZE159" s="489"/>
      <c r="DZF159" s="489"/>
      <c r="DZG159" s="489"/>
      <c r="DZH159" s="489"/>
      <c r="DZI159" s="489"/>
      <c r="DZJ159" s="489"/>
      <c r="DZK159" s="489"/>
      <c r="DZL159" s="489"/>
      <c r="DZM159" s="489"/>
      <c r="DZN159" s="489"/>
      <c r="DZO159" s="489"/>
      <c r="DZP159" s="489"/>
      <c r="DZQ159" s="489"/>
      <c r="DZR159" s="489"/>
      <c r="DZS159" s="489"/>
      <c r="DZT159" s="489"/>
      <c r="DZU159" s="489"/>
      <c r="DZV159" s="489"/>
      <c r="DZW159" s="489"/>
      <c r="DZX159" s="489"/>
      <c r="DZY159" s="489"/>
      <c r="DZZ159" s="489"/>
      <c r="EAA159" s="489"/>
      <c r="EAB159" s="489"/>
      <c r="EAC159" s="489"/>
      <c r="EAD159" s="489"/>
      <c r="EAE159" s="489"/>
      <c r="EAF159" s="489"/>
      <c r="EAG159" s="489"/>
      <c r="EAH159" s="489"/>
      <c r="EAI159" s="489"/>
      <c r="EAJ159" s="489"/>
      <c r="EAK159" s="489"/>
      <c r="EAL159" s="489"/>
      <c r="EAM159" s="489"/>
      <c r="EAN159" s="489"/>
      <c r="EAO159" s="489"/>
      <c r="EAP159" s="489"/>
      <c r="EAQ159" s="489"/>
      <c r="EAR159" s="489"/>
      <c r="EAS159" s="489"/>
      <c r="EAT159" s="489"/>
      <c r="EAU159" s="489"/>
      <c r="EAV159" s="489"/>
      <c r="EAW159" s="489"/>
      <c r="EAX159" s="489"/>
      <c r="EAY159" s="489"/>
      <c r="EAZ159" s="489"/>
      <c r="EBA159" s="489"/>
      <c r="EBB159" s="489"/>
      <c r="EBC159" s="489"/>
      <c r="EBD159" s="489"/>
      <c r="EBE159" s="489"/>
      <c r="EBF159" s="489"/>
      <c r="EBG159" s="489"/>
      <c r="EBH159" s="489"/>
      <c r="EBI159" s="489"/>
      <c r="EBJ159" s="489"/>
      <c r="EBK159" s="489"/>
      <c r="EBL159" s="489"/>
      <c r="EBM159" s="489"/>
      <c r="EBN159" s="489"/>
      <c r="EBO159" s="489"/>
      <c r="EBP159" s="489"/>
      <c r="EBQ159" s="489"/>
      <c r="EBR159" s="489"/>
      <c r="EBS159" s="489"/>
      <c r="EBT159" s="489"/>
      <c r="EBU159" s="489"/>
      <c r="EBV159" s="489"/>
      <c r="EBW159" s="489"/>
      <c r="EBX159" s="489"/>
      <c r="EBY159" s="489"/>
      <c r="EBZ159" s="489"/>
      <c r="ECA159" s="489"/>
      <c r="ECB159" s="489"/>
      <c r="ECC159" s="489"/>
      <c r="ECD159" s="489"/>
      <c r="ECE159" s="489"/>
      <c r="ECF159" s="489"/>
      <c r="ECG159" s="489"/>
      <c r="ECH159" s="489"/>
      <c r="ECI159" s="489"/>
      <c r="ECJ159" s="489"/>
      <c r="ECK159" s="489"/>
      <c r="ECL159" s="489"/>
      <c r="ECM159" s="489"/>
      <c r="ECN159" s="489"/>
      <c r="ECO159" s="489"/>
      <c r="ECP159" s="489"/>
      <c r="ECQ159" s="489"/>
      <c r="ECR159" s="489"/>
      <c r="ECS159" s="489"/>
      <c r="ECT159" s="489"/>
      <c r="ECU159" s="489"/>
      <c r="ECV159" s="489"/>
      <c r="ECW159" s="489"/>
      <c r="ECX159" s="489"/>
      <c r="ECY159" s="489"/>
      <c r="ECZ159" s="489"/>
      <c r="EDA159" s="489"/>
      <c r="EDB159" s="489"/>
      <c r="EDC159" s="489"/>
      <c r="EDD159" s="489"/>
      <c r="EDE159" s="489"/>
      <c r="EDF159" s="489"/>
      <c r="EDG159" s="489"/>
      <c r="EDH159" s="489"/>
      <c r="EDI159" s="489"/>
      <c r="EDJ159" s="489"/>
      <c r="EDK159" s="489"/>
      <c r="EDL159" s="489"/>
      <c r="EDM159" s="489"/>
      <c r="EDN159" s="489"/>
      <c r="EDO159" s="489"/>
      <c r="EDP159" s="489"/>
      <c r="EDQ159" s="489"/>
      <c r="EDR159" s="489"/>
      <c r="EDS159" s="489"/>
      <c r="EDT159" s="489"/>
      <c r="EDU159" s="489"/>
      <c r="EDV159" s="489"/>
      <c r="EDW159" s="489"/>
      <c r="EDX159" s="489"/>
      <c r="EDY159" s="489"/>
      <c r="EDZ159" s="489"/>
      <c r="EEA159" s="489"/>
      <c r="EEB159" s="489"/>
      <c r="EEC159" s="489"/>
      <c r="EED159" s="489"/>
      <c r="EEE159" s="489"/>
      <c r="EEF159" s="489"/>
      <c r="EEG159" s="489"/>
      <c r="EEH159" s="489"/>
      <c r="EEI159" s="489"/>
      <c r="EEJ159" s="489"/>
      <c r="EEK159" s="489"/>
      <c r="EEL159" s="489"/>
      <c r="EEM159" s="489"/>
      <c r="EEN159" s="489"/>
      <c r="EEO159" s="489"/>
      <c r="EEP159" s="489"/>
      <c r="EEQ159" s="489"/>
      <c r="EER159" s="489"/>
      <c r="EES159" s="489"/>
      <c r="EET159" s="489"/>
      <c r="EEU159" s="489"/>
      <c r="EEV159" s="489"/>
      <c r="EEW159" s="489"/>
      <c r="EEX159" s="489"/>
      <c r="EEY159" s="489"/>
      <c r="EEZ159" s="489"/>
      <c r="EFA159" s="489"/>
      <c r="EFB159" s="489"/>
      <c r="EFC159" s="489"/>
      <c r="EFD159" s="489"/>
      <c r="EFE159" s="489"/>
      <c r="EFF159" s="489"/>
      <c r="EFG159" s="489"/>
      <c r="EFH159" s="489"/>
      <c r="EFI159" s="489"/>
      <c r="EFJ159" s="489"/>
      <c r="EFK159" s="489"/>
      <c r="EFL159" s="489"/>
      <c r="EFM159" s="489"/>
      <c r="EFN159" s="489"/>
      <c r="EFO159" s="489"/>
      <c r="EFP159" s="489"/>
      <c r="EFQ159" s="489"/>
      <c r="EFR159" s="489"/>
      <c r="EFS159" s="489"/>
      <c r="EFT159" s="489"/>
      <c r="EFU159" s="489"/>
      <c r="EFV159" s="489"/>
      <c r="EFW159" s="489"/>
      <c r="EFX159" s="489"/>
      <c r="EFY159" s="489"/>
      <c r="EFZ159" s="489"/>
      <c r="EGA159" s="489"/>
      <c r="EGB159" s="489"/>
      <c r="EGC159" s="489"/>
      <c r="EGD159" s="489"/>
      <c r="EGE159" s="489"/>
      <c r="EGF159" s="489"/>
      <c r="EGG159" s="489"/>
      <c r="EGH159" s="489"/>
      <c r="EGI159" s="489"/>
      <c r="EGJ159" s="489"/>
      <c r="EGK159" s="489"/>
      <c r="EGL159" s="489"/>
      <c r="EGM159" s="489"/>
      <c r="EGN159" s="489"/>
      <c r="EGO159" s="489"/>
      <c r="EGP159" s="489"/>
      <c r="EGQ159" s="489"/>
      <c r="EGR159" s="489"/>
      <c r="EGS159" s="489"/>
      <c r="EGT159" s="489"/>
      <c r="EGU159" s="489"/>
      <c r="EGV159" s="489"/>
      <c r="EGW159" s="489"/>
      <c r="EGX159" s="489"/>
      <c r="EGY159" s="489"/>
      <c r="EGZ159" s="489"/>
      <c r="EHA159" s="489"/>
      <c r="EHB159" s="489"/>
      <c r="EHC159" s="489"/>
      <c r="EHD159" s="489"/>
      <c r="EHE159" s="489"/>
      <c r="EHF159" s="489"/>
      <c r="EHG159" s="489"/>
      <c r="EHH159" s="489"/>
      <c r="EHI159" s="489"/>
      <c r="EHJ159" s="489"/>
      <c r="EHK159" s="489"/>
      <c r="EHL159" s="489"/>
      <c r="EHM159" s="489"/>
      <c r="EHN159" s="489"/>
      <c r="EHO159" s="489"/>
      <c r="EHP159" s="489"/>
      <c r="EHQ159" s="489"/>
      <c r="EHR159" s="489"/>
      <c r="EHS159" s="489"/>
      <c r="EHT159" s="489"/>
      <c r="EHU159" s="489"/>
      <c r="EHV159" s="489"/>
      <c r="EHW159" s="489"/>
      <c r="EHX159" s="489"/>
      <c r="EHY159" s="489"/>
      <c r="EHZ159" s="489"/>
      <c r="EIA159" s="489"/>
      <c r="EIB159" s="489"/>
      <c r="EIC159" s="489"/>
      <c r="EID159" s="489"/>
      <c r="EIE159" s="489"/>
      <c r="EIF159" s="489"/>
      <c r="EIG159" s="489"/>
      <c r="EIH159" s="489"/>
      <c r="EII159" s="489"/>
      <c r="EIJ159" s="489"/>
      <c r="EIK159" s="489"/>
      <c r="EIL159" s="489"/>
      <c r="EIM159" s="489"/>
      <c r="EIN159" s="489"/>
      <c r="EIO159" s="489"/>
      <c r="EIP159" s="489"/>
      <c r="EIQ159" s="489"/>
      <c r="EIR159" s="489"/>
      <c r="EIS159" s="489"/>
      <c r="EIT159" s="489"/>
      <c r="EIU159" s="489"/>
      <c r="EIV159" s="489"/>
      <c r="EIW159" s="489"/>
      <c r="EIX159" s="489"/>
      <c r="EIY159" s="489"/>
      <c r="EIZ159" s="489"/>
      <c r="EJA159" s="489"/>
      <c r="EJB159" s="489"/>
      <c r="EJC159" s="489"/>
      <c r="EJD159" s="489"/>
      <c r="EJE159" s="489"/>
      <c r="EJF159" s="489"/>
      <c r="EJG159" s="489"/>
      <c r="EJH159" s="489"/>
      <c r="EJI159" s="489"/>
      <c r="EJJ159" s="489"/>
      <c r="EJK159" s="489"/>
      <c r="EJL159" s="489"/>
      <c r="EJM159" s="489"/>
      <c r="EJN159" s="489"/>
      <c r="EJO159" s="489"/>
      <c r="EJP159" s="489"/>
      <c r="EJQ159" s="489"/>
      <c r="EJR159" s="489"/>
      <c r="EJS159" s="489"/>
      <c r="EJT159" s="489"/>
      <c r="EJU159" s="489"/>
      <c r="EJV159" s="489"/>
      <c r="EJW159" s="489"/>
      <c r="EJX159" s="489"/>
      <c r="EJY159" s="489"/>
      <c r="EJZ159" s="489"/>
      <c r="EKA159" s="489"/>
      <c r="EKB159" s="489"/>
      <c r="EKC159" s="489"/>
      <c r="EKD159" s="489"/>
      <c r="EKE159" s="489"/>
      <c r="EKF159" s="489"/>
      <c r="EKG159" s="489"/>
      <c r="EKH159" s="489"/>
      <c r="EKI159" s="489"/>
      <c r="EKJ159" s="489"/>
      <c r="EKK159" s="489"/>
      <c r="EKL159" s="489"/>
      <c r="EKM159" s="489"/>
      <c r="EKN159" s="489"/>
      <c r="EKO159" s="489"/>
      <c r="EKP159" s="489"/>
      <c r="EKQ159" s="489"/>
      <c r="EKR159" s="489"/>
      <c r="EKS159" s="489"/>
      <c r="EKT159" s="489"/>
      <c r="EKU159" s="489"/>
      <c r="EKV159" s="489"/>
      <c r="EKW159" s="489"/>
      <c r="EKX159" s="489"/>
      <c r="EKY159" s="489"/>
      <c r="EKZ159" s="489"/>
      <c r="ELA159" s="489"/>
      <c r="ELB159" s="489"/>
      <c r="ELC159" s="489"/>
      <c r="ELD159" s="489"/>
      <c r="ELE159" s="489"/>
      <c r="ELF159" s="489"/>
      <c r="ELG159" s="489"/>
      <c r="ELH159" s="489"/>
      <c r="ELI159" s="489"/>
      <c r="ELJ159" s="489"/>
      <c r="ELK159" s="489"/>
      <c r="ELL159" s="489"/>
      <c r="ELM159" s="489"/>
      <c r="ELN159" s="489"/>
      <c r="ELO159" s="489"/>
      <c r="ELP159" s="489"/>
      <c r="ELQ159" s="489"/>
      <c r="ELR159" s="489"/>
      <c r="ELS159" s="489"/>
      <c r="ELT159" s="489"/>
      <c r="ELU159" s="489"/>
      <c r="ELV159" s="489"/>
      <c r="ELW159" s="489"/>
      <c r="ELX159" s="489"/>
      <c r="ELY159" s="489"/>
      <c r="ELZ159" s="489"/>
      <c r="EMA159" s="489"/>
      <c r="EMB159" s="489"/>
      <c r="EMC159" s="489"/>
      <c r="EMD159" s="489"/>
      <c r="EME159" s="489"/>
      <c r="EMF159" s="489"/>
      <c r="EMG159" s="489"/>
      <c r="EMH159" s="489"/>
      <c r="EMI159" s="489"/>
      <c r="EMJ159" s="489"/>
      <c r="EMK159" s="489"/>
      <c r="EML159" s="489"/>
      <c r="EMM159" s="489"/>
      <c r="EMN159" s="489"/>
      <c r="EMO159" s="489"/>
      <c r="EMP159" s="489"/>
      <c r="EMQ159" s="489"/>
      <c r="EMR159" s="489"/>
      <c r="EMS159" s="489"/>
      <c r="EMT159" s="489"/>
      <c r="EMU159" s="489"/>
      <c r="EMV159" s="489"/>
      <c r="EMW159" s="489"/>
      <c r="EMX159" s="489"/>
      <c r="EMY159" s="489"/>
      <c r="EMZ159" s="489"/>
      <c r="ENA159" s="489"/>
      <c r="ENB159" s="489"/>
      <c r="ENC159" s="489"/>
      <c r="END159" s="489"/>
      <c r="ENE159" s="489"/>
      <c r="ENF159" s="489"/>
      <c r="ENG159" s="489"/>
      <c r="ENH159" s="489"/>
      <c r="ENI159" s="489"/>
      <c r="ENJ159" s="489"/>
      <c r="ENK159" s="489"/>
      <c r="ENL159" s="489"/>
      <c r="ENM159" s="489"/>
      <c r="ENN159" s="489"/>
      <c r="ENO159" s="489"/>
      <c r="ENP159" s="489"/>
      <c r="ENQ159" s="489"/>
      <c r="ENR159" s="489"/>
      <c r="ENS159" s="489"/>
      <c r="ENT159" s="489"/>
      <c r="ENU159" s="489"/>
      <c r="ENV159" s="489"/>
      <c r="ENW159" s="489"/>
      <c r="ENX159" s="489"/>
      <c r="ENY159" s="489"/>
      <c r="ENZ159" s="489"/>
      <c r="EOA159" s="489"/>
      <c r="EOB159" s="489"/>
      <c r="EOC159" s="489"/>
      <c r="EOD159" s="489"/>
      <c r="EOE159" s="489"/>
      <c r="EOF159" s="489"/>
      <c r="EOG159" s="489"/>
      <c r="EOH159" s="489"/>
      <c r="EOI159" s="489"/>
      <c r="EOJ159" s="489"/>
      <c r="EOK159" s="489"/>
      <c r="EOL159" s="489"/>
      <c r="EOM159" s="489"/>
      <c r="EON159" s="489"/>
      <c r="EOO159" s="489"/>
      <c r="EOP159" s="489"/>
      <c r="EOQ159" s="489"/>
      <c r="EOR159" s="489"/>
      <c r="EOS159" s="489"/>
      <c r="EOT159" s="489"/>
      <c r="EOU159" s="489"/>
      <c r="EOV159" s="489"/>
      <c r="EOW159" s="489"/>
      <c r="EOX159" s="489"/>
      <c r="EOY159" s="489"/>
      <c r="EOZ159" s="489"/>
      <c r="EPA159" s="489"/>
      <c r="EPB159" s="489"/>
      <c r="EPC159" s="489"/>
      <c r="EPD159" s="489"/>
      <c r="EPE159" s="489"/>
      <c r="EPF159" s="489"/>
      <c r="EPG159" s="489"/>
      <c r="EPH159" s="489"/>
      <c r="EPI159" s="489"/>
      <c r="EPJ159" s="489"/>
      <c r="EPK159" s="489"/>
      <c r="EPL159" s="489"/>
      <c r="EPM159" s="489"/>
      <c r="EPN159" s="489"/>
      <c r="EPO159" s="489"/>
      <c r="EPP159" s="489"/>
      <c r="EPQ159" s="489"/>
      <c r="EPR159" s="489"/>
      <c r="EPS159" s="489"/>
      <c r="EPT159" s="489"/>
      <c r="EPU159" s="489"/>
      <c r="EPV159" s="489"/>
      <c r="EPW159" s="489"/>
      <c r="EPX159" s="489"/>
      <c r="EPY159" s="489"/>
      <c r="EPZ159" s="489"/>
      <c r="EQA159" s="489"/>
      <c r="EQB159" s="489"/>
      <c r="EQC159" s="489"/>
      <c r="EQD159" s="489"/>
      <c r="EQE159" s="489"/>
      <c r="EQF159" s="489"/>
      <c r="EQG159" s="489"/>
      <c r="EQH159" s="489"/>
      <c r="EQI159" s="489"/>
      <c r="EQJ159" s="489"/>
      <c r="EQK159" s="489"/>
      <c r="EQL159" s="489"/>
      <c r="EQM159" s="489"/>
      <c r="EQN159" s="489"/>
      <c r="EQO159" s="489"/>
      <c r="EQP159" s="489"/>
      <c r="EQQ159" s="489"/>
      <c r="EQR159" s="489"/>
      <c r="EQS159" s="489"/>
      <c r="EQT159" s="489"/>
      <c r="EQU159" s="489"/>
      <c r="EQV159" s="489"/>
      <c r="EQW159" s="489"/>
      <c r="EQX159" s="489"/>
      <c r="EQY159" s="489"/>
      <c r="EQZ159" s="489"/>
      <c r="ERA159" s="489"/>
      <c r="ERB159" s="489"/>
      <c r="ERC159" s="489"/>
      <c r="ERD159" s="489"/>
      <c r="ERE159" s="489"/>
      <c r="ERF159" s="489"/>
      <c r="ERG159" s="489"/>
      <c r="ERH159" s="489"/>
      <c r="ERI159" s="489"/>
      <c r="ERJ159" s="489"/>
      <c r="ERK159" s="489"/>
      <c r="ERL159" s="489"/>
      <c r="ERM159" s="489"/>
      <c r="ERN159" s="489"/>
      <c r="ERO159" s="489"/>
      <c r="ERP159" s="489"/>
      <c r="ERQ159" s="489"/>
      <c r="ERR159" s="489"/>
      <c r="ERS159" s="489"/>
      <c r="ERT159" s="489"/>
      <c r="ERU159" s="489"/>
      <c r="ERV159" s="489"/>
      <c r="ERW159" s="489"/>
      <c r="ERX159" s="489"/>
      <c r="ERY159" s="489"/>
      <c r="ERZ159" s="489"/>
      <c r="ESA159" s="489"/>
      <c r="ESB159" s="489"/>
      <c r="ESC159" s="489"/>
      <c r="ESD159" s="489"/>
      <c r="ESE159" s="489"/>
      <c r="ESF159" s="489"/>
      <c r="ESG159" s="489"/>
      <c r="ESH159" s="489"/>
      <c r="ESI159" s="489"/>
      <c r="ESJ159" s="489"/>
      <c r="ESK159" s="489"/>
      <c r="ESL159" s="489"/>
      <c r="ESM159" s="489"/>
      <c r="ESN159" s="489"/>
      <c r="ESO159" s="489"/>
      <c r="ESP159" s="489"/>
      <c r="ESQ159" s="489"/>
      <c r="ESR159" s="489"/>
      <c r="ESS159" s="489"/>
      <c r="EST159" s="489"/>
      <c r="ESU159" s="489"/>
      <c r="ESV159" s="489"/>
      <c r="ESW159" s="489"/>
      <c r="ESX159" s="489"/>
      <c r="ESY159" s="489"/>
      <c r="ESZ159" s="489"/>
      <c r="ETA159" s="489"/>
      <c r="ETB159" s="489"/>
      <c r="ETC159" s="489"/>
      <c r="ETD159" s="489"/>
      <c r="ETE159" s="489"/>
      <c r="ETF159" s="489"/>
      <c r="ETG159" s="489"/>
      <c r="ETH159" s="489"/>
      <c r="ETI159" s="489"/>
      <c r="ETJ159" s="489"/>
      <c r="ETK159" s="489"/>
      <c r="ETL159" s="489"/>
      <c r="ETM159" s="489"/>
      <c r="ETN159" s="489"/>
      <c r="ETO159" s="489"/>
      <c r="ETP159" s="489"/>
      <c r="ETQ159" s="489"/>
      <c r="ETR159" s="489"/>
      <c r="ETS159" s="489"/>
      <c r="ETT159" s="489"/>
      <c r="ETU159" s="489"/>
      <c r="ETV159" s="489"/>
      <c r="ETW159" s="489"/>
      <c r="ETX159" s="489"/>
      <c r="ETY159" s="489"/>
      <c r="ETZ159" s="489"/>
      <c r="EUA159" s="489"/>
      <c r="EUB159" s="489"/>
      <c r="EUC159" s="489"/>
      <c r="EUD159" s="489"/>
      <c r="EUE159" s="489"/>
      <c r="EUF159" s="489"/>
      <c r="EUG159" s="489"/>
      <c r="EUH159" s="489"/>
      <c r="EUI159" s="489"/>
      <c r="EUJ159" s="489"/>
      <c r="EUK159" s="489"/>
      <c r="EUL159" s="489"/>
      <c r="EUM159" s="489"/>
      <c r="EUN159" s="489"/>
      <c r="EUO159" s="489"/>
      <c r="EUP159" s="489"/>
      <c r="EUQ159" s="489"/>
      <c r="EUR159" s="489"/>
      <c r="EUS159" s="489"/>
      <c r="EUT159" s="489"/>
      <c r="EUU159" s="489"/>
      <c r="EUV159" s="489"/>
      <c r="EUW159" s="489"/>
      <c r="EUX159" s="489"/>
      <c r="EUY159" s="489"/>
      <c r="EUZ159" s="489"/>
      <c r="EVA159" s="489"/>
      <c r="EVB159" s="489"/>
      <c r="EVC159" s="489"/>
      <c r="EVD159" s="489"/>
      <c r="EVE159" s="489"/>
      <c r="EVF159" s="489"/>
      <c r="EVG159" s="489"/>
      <c r="EVH159" s="489"/>
      <c r="EVI159" s="489"/>
      <c r="EVJ159" s="489"/>
      <c r="EVK159" s="489"/>
      <c r="EVL159" s="489"/>
      <c r="EVM159" s="489"/>
      <c r="EVN159" s="489"/>
      <c r="EVO159" s="489"/>
      <c r="EVP159" s="489"/>
      <c r="EVQ159" s="489"/>
      <c r="EVR159" s="489"/>
      <c r="EVS159" s="489"/>
      <c r="EVT159" s="489"/>
      <c r="EVU159" s="489"/>
      <c r="EVV159" s="489"/>
      <c r="EVW159" s="489"/>
      <c r="EVX159" s="489"/>
      <c r="EVY159" s="489"/>
      <c r="EVZ159" s="489"/>
      <c r="EWA159" s="489"/>
      <c r="EWB159" s="489"/>
      <c r="EWC159" s="489"/>
      <c r="EWD159" s="489"/>
      <c r="EWE159" s="489"/>
      <c r="EWF159" s="489"/>
      <c r="EWG159" s="489"/>
      <c r="EWH159" s="489"/>
      <c r="EWI159" s="489"/>
      <c r="EWJ159" s="489"/>
      <c r="EWK159" s="489"/>
      <c r="EWL159" s="489"/>
      <c r="EWM159" s="489"/>
      <c r="EWN159" s="489"/>
      <c r="EWO159" s="489"/>
      <c r="EWP159" s="489"/>
      <c r="EWQ159" s="489"/>
      <c r="EWR159" s="489"/>
      <c r="EWS159" s="489"/>
      <c r="EWT159" s="489"/>
      <c r="EWU159" s="489"/>
      <c r="EWV159" s="489"/>
      <c r="EWW159" s="489"/>
      <c r="EWX159" s="489"/>
      <c r="EWY159" s="489"/>
      <c r="EWZ159" s="489"/>
      <c r="EXA159" s="489"/>
      <c r="EXB159" s="489"/>
      <c r="EXC159" s="489"/>
      <c r="EXD159" s="489"/>
      <c r="EXE159" s="489"/>
      <c r="EXF159" s="489"/>
      <c r="EXG159" s="489"/>
      <c r="EXH159" s="489"/>
      <c r="EXI159" s="489"/>
      <c r="EXJ159" s="489"/>
      <c r="EXK159" s="489"/>
      <c r="EXL159" s="489"/>
      <c r="EXM159" s="489"/>
      <c r="EXN159" s="489"/>
      <c r="EXO159" s="489"/>
      <c r="EXP159" s="489"/>
      <c r="EXQ159" s="489"/>
      <c r="EXR159" s="489"/>
      <c r="EXS159" s="489"/>
      <c r="EXT159" s="489"/>
      <c r="EXU159" s="489"/>
      <c r="EXV159" s="489"/>
      <c r="EXW159" s="489"/>
      <c r="EXX159" s="489"/>
      <c r="EXY159" s="489"/>
      <c r="EXZ159" s="489"/>
      <c r="EYA159" s="489"/>
      <c r="EYB159" s="489"/>
      <c r="EYC159" s="489"/>
      <c r="EYD159" s="489"/>
      <c r="EYE159" s="489"/>
      <c r="EYF159" s="489"/>
      <c r="EYG159" s="489"/>
      <c r="EYH159" s="489"/>
      <c r="EYI159" s="489"/>
      <c r="EYJ159" s="489"/>
      <c r="EYK159" s="489"/>
      <c r="EYL159" s="489"/>
      <c r="EYM159" s="489"/>
      <c r="EYN159" s="489"/>
      <c r="EYO159" s="489"/>
      <c r="EYP159" s="489"/>
      <c r="EYQ159" s="489"/>
      <c r="EYR159" s="489"/>
      <c r="EYS159" s="489"/>
      <c r="EYT159" s="489"/>
      <c r="EYU159" s="489"/>
      <c r="EYV159" s="489"/>
      <c r="EYW159" s="489"/>
      <c r="EYX159" s="489"/>
      <c r="EYY159" s="489"/>
      <c r="EYZ159" s="489"/>
      <c r="EZA159" s="489"/>
      <c r="EZB159" s="489"/>
      <c r="EZC159" s="489"/>
      <c r="EZD159" s="489"/>
      <c r="EZE159" s="489"/>
      <c r="EZF159" s="489"/>
      <c r="EZG159" s="489"/>
      <c r="EZH159" s="489"/>
      <c r="EZI159" s="489"/>
      <c r="EZJ159" s="489"/>
      <c r="EZK159" s="489"/>
      <c r="EZL159" s="489"/>
      <c r="EZM159" s="489"/>
      <c r="EZN159" s="489"/>
      <c r="EZO159" s="489"/>
      <c r="EZP159" s="489"/>
      <c r="EZQ159" s="489"/>
      <c r="EZR159" s="489"/>
      <c r="EZS159" s="489"/>
      <c r="EZT159" s="489"/>
      <c r="EZU159" s="489"/>
      <c r="EZV159" s="489"/>
      <c r="EZW159" s="489"/>
      <c r="EZX159" s="489"/>
      <c r="EZY159" s="489"/>
      <c r="EZZ159" s="489"/>
      <c r="FAA159" s="489"/>
      <c r="FAB159" s="489"/>
      <c r="FAC159" s="489"/>
      <c r="FAD159" s="489"/>
      <c r="FAE159" s="489"/>
      <c r="FAF159" s="489"/>
      <c r="FAG159" s="489"/>
      <c r="FAH159" s="489"/>
      <c r="FAI159" s="489"/>
      <c r="FAJ159" s="489"/>
      <c r="FAK159" s="489"/>
      <c r="FAL159" s="489"/>
      <c r="FAM159" s="489"/>
      <c r="FAN159" s="489"/>
      <c r="FAO159" s="489"/>
      <c r="FAP159" s="489"/>
      <c r="FAQ159" s="489"/>
      <c r="FAR159" s="489"/>
      <c r="FAS159" s="489"/>
      <c r="FAT159" s="489"/>
      <c r="FAU159" s="489"/>
      <c r="FAV159" s="489"/>
      <c r="FAW159" s="489"/>
      <c r="FAX159" s="489"/>
      <c r="FAY159" s="489"/>
      <c r="FAZ159" s="489"/>
      <c r="FBA159" s="489"/>
      <c r="FBB159" s="489"/>
      <c r="FBC159" s="489"/>
      <c r="FBD159" s="489"/>
      <c r="FBE159" s="489"/>
      <c r="FBF159" s="489"/>
      <c r="FBG159" s="489"/>
      <c r="FBH159" s="489"/>
      <c r="FBI159" s="489"/>
      <c r="FBJ159" s="489"/>
      <c r="FBK159" s="489"/>
      <c r="FBL159" s="489"/>
      <c r="FBM159" s="489"/>
      <c r="FBN159" s="489"/>
      <c r="FBO159" s="489"/>
      <c r="FBP159" s="489"/>
      <c r="FBQ159" s="489"/>
      <c r="FBR159" s="489"/>
      <c r="FBS159" s="489"/>
      <c r="FBT159" s="489"/>
      <c r="FBU159" s="489"/>
      <c r="FBV159" s="489"/>
      <c r="FBW159" s="489"/>
      <c r="FBX159" s="489"/>
      <c r="FBY159" s="489"/>
      <c r="FBZ159" s="489"/>
      <c r="FCA159" s="489"/>
      <c r="FCB159" s="489"/>
      <c r="FCC159" s="489"/>
      <c r="FCD159" s="489"/>
      <c r="FCE159" s="489"/>
      <c r="FCF159" s="489"/>
      <c r="FCG159" s="489"/>
      <c r="FCH159" s="489"/>
      <c r="FCI159" s="489"/>
      <c r="FCJ159" s="489"/>
      <c r="FCK159" s="489"/>
      <c r="FCL159" s="489"/>
      <c r="FCM159" s="489"/>
      <c r="FCN159" s="489"/>
      <c r="FCO159" s="489"/>
      <c r="FCP159" s="489"/>
      <c r="FCQ159" s="489"/>
      <c r="FCR159" s="489"/>
      <c r="FCS159" s="489"/>
      <c r="FCT159" s="489"/>
      <c r="FCU159" s="489"/>
      <c r="FCV159" s="489"/>
      <c r="FCW159" s="489"/>
      <c r="FCX159" s="489"/>
      <c r="FCY159" s="489"/>
      <c r="FCZ159" s="489"/>
      <c r="FDA159" s="489"/>
      <c r="FDB159" s="489"/>
      <c r="FDC159" s="489"/>
      <c r="FDD159" s="489"/>
      <c r="FDE159" s="489"/>
      <c r="FDF159" s="489"/>
      <c r="FDG159" s="489"/>
      <c r="FDH159" s="489"/>
      <c r="FDI159" s="489"/>
      <c r="FDJ159" s="489"/>
      <c r="FDK159" s="489"/>
      <c r="FDL159" s="489"/>
      <c r="FDM159" s="489"/>
      <c r="FDN159" s="489"/>
      <c r="FDO159" s="489"/>
      <c r="FDP159" s="489"/>
      <c r="FDQ159" s="489"/>
      <c r="FDR159" s="489"/>
      <c r="FDS159" s="489"/>
      <c r="FDT159" s="489"/>
      <c r="FDU159" s="489"/>
      <c r="FDV159" s="489"/>
      <c r="FDW159" s="489"/>
      <c r="FDX159" s="489"/>
      <c r="FDY159" s="489"/>
      <c r="FDZ159" s="489"/>
      <c r="FEA159" s="489"/>
      <c r="FEB159" s="489"/>
      <c r="FEC159" s="489"/>
      <c r="FED159" s="489"/>
      <c r="FEE159" s="489"/>
      <c r="FEF159" s="489"/>
      <c r="FEG159" s="489"/>
      <c r="FEH159" s="489"/>
      <c r="FEI159" s="489"/>
      <c r="FEJ159" s="489"/>
      <c r="FEK159" s="489"/>
      <c r="FEL159" s="489"/>
      <c r="FEM159" s="489"/>
      <c r="FEN159" s="489"/>
      <c r="FEO159" s="489"/>
      <c r="FEP159" s="489"/>
      <c r="FEQ159" s="489"/>
      <c r="FER159" s="489"/>
      <c r="FES159" s="489"/>
      <c r="FET159" s="489"/>
      <c r="FEU159" s="489"/>
      <c r="FEV159" s="489"/>
      <c r="FEW159" s="489"/>
      <c r="FEX159" s="489"/>
      <c r="FEY159" s="489"/>
      <c r="FEZ159" s="489"/>
      <c r="FFA159" s="489"/>
      <c r="FFB159" s="489"/>
      <c r="FFC159" s="489"/>
      <c r="FFD159" s="489"/>
      <c r="FFE159" s="489"/>
      <c r="FFF159" s="489"/>
      <c r="FFG159" s="489"/>
      <c r="FFH159" s="489"/>
      <c r="FFI159" s="489"/>
      <c r="FFJ159" s="489"/>
      <c r="FFK159" s="489"/>
      <c r="FFL159" s="489"/>
      <c r="FFM159" s="489"/>
      <c r="FFN159" s="489"/>
      <c r="FFO159" s="489"/>
      <c r="FFP159" s="489"/>
      <c r="FFQ159" s="489"/>
      <c r="FFR159" s="489"/>
      <c r="FFS159" s="489"/>
      <c r="FFT159" s="489"/>
      <c r="FFU159" s="489"/>
      <c r="FFV159" s="489"/>
      <c r="FFW159" s="489"/>
      <c r="FFX159" s="489"/>
      <c r="FFY159" s="489"/>
      <c r="FFZ159" s="489"/>
      <c r="FGA159" s="489"/>
      <c r="FGB159" s="489"/>
      <c r="FGC159" s="489"/>
      <c r="FGD159" s="489"/>
      <c r="FGE159" s="489"/>
      <c r="FGF159" s="489"/>
      <c r="FGG159" s="489"/>
      <c r="FGH159" s="489"/>
      <c r="FGI159" s="489"/>
      <c r="FGJ159" s="489"/>
      <c r="FGK159" s="489"/>
      <c r="FGL159" s="489"/>
      <c r="FGM159" s="489"/>
      <c r="FGN159" s="489"/>
      <c r="FGO159" s="489"/>
      <c r="FGP159" s="489"/>
      <c r="FGQ159" s="489"/>
      <c r="FGR159" s="489"/>
      <c r="FGS159" s="489"/>
      <c r="FGT159" s="489"/>
      <c r="FGU159" s="489"/>
      <c r="FGV159" s="489"/>
      <c r="FGW159" s="489"/>
      <c r="FGX159" s="489"/>
      <c r="FGY159" s="489"/>
      <c r="FGZ159" s="489"/>
      <c r="FHA159" s="489"/>
      <c r="FHB159" s="489"/>
      <c r="FHC159" s="489"/>
      <c r="FHD159" s="489"/>
      <c r="FHE159" s="489"/>
      <c r="FHF159" s="489"/>
      <c r="FHG159" s="489"/>
      <c r="FHH159" s="489"/>
      <c r="FHI159" s="489"/>
      <c r="FHJ159" s="489"/>
      <c r="FHK159" s="489"/>
      <c r="FHL159" s="489"/>
      <c r="FHM159" s="489"/>
      <c r="FHN159" s="489"/>
      <c r="FHO159" s="489"/>
      <c r="FHP159" s="489"/>
      <c r="FHQ159" s="489"/>
      <c r="FHR159" s="489"/>
      <c r="FHS159" s="489"/>
      <c r="FHT159" s="489"/>
      <c r="FHU159" s="489"/>
      <c r="FHV159" s="489"/>
      <c r="FHW159" s="489"/>
      <c r="FHX159" s="489"/>
      <c r="FHY159" s="489"/>
      <c r="FHZ159" s="489"/>
      <c r="FIA159" s="489"/>
      <c r="FIB159" s="489"/>
      <c r="FIC159" s="489"/>
      <c r="FID159" s="489"/>
      <c r="FIE159" s="489"/>
      <c r="FIF159" s="489"/>
      <c r="FIG159" s="489"/>
      <c r="FIH159" s="489"/>
      <c r="FII159" s="489"/>
      <c r="FIJ159" s="489"/>
      <c r="FIK159" s="489"/>
      <c r="FIL159" s="489"/>
      <c r="FIM159" s="489"/>
      <c r="FIN159" s="489"/>
      <c r="FIO159" s="489"/>
      <c r="FIP159" s="489"/>
      <c r="FIQ159" s="489"/>
      <c r="FIR159" s="489"/>
      <c r="FIS159" s="489"/>
      <c r="FIT159" s="489"/>
      <c r="FIU159" s="489"/>
      <c r="FIV159" s="489"/>
      <c r="FIW159" s="489"/>
      <c r="FIX159" s="489"/>
      <c r="FIY159" s="489"/>
      <c r="FIZ159" s="489"/>
      <c r="FJA159" s="489"/>
      <c r="FJB159" s="489"/>
      <c r="FJC159" s="489"/>
      <c r="FJD159" s="489"/>
      <c r="FJE159" s="489"/>
      <c r="FJF159" s="489"/>
      <c r="FJG159" s="489"/>
      <c r="FJH159" s="489"/>
      <c r="FJI159" s="489"/>
      <c r="FJJ159" s="489"/>
      <c r="FJK159" s="489"/>
      <c r="FJL159" s="489"/>
      <c r="FJM159" s="489"/>
      <c r="FJN159" s="489"/>
      <c r="FJO159" s="489"/>
      <c r="FJP159" s="489"/>
      <c r="FJQ159" s="489"/>
      <c r="FJR159" s="489"/>
      <c r="FJS159" s="489"/>
      <c r="FJT159" s="489"/>
      <c r="FJU159" s="489"/>
      <c r="FJV159" s="489"/>
      <c r="FJW159" s="489"/>
      <c r="FJX159" s="489"/>
      <c r="FJY159" s="489"/>
      <c r="FJZ159" s="489"/>
      <c r="FKA159" s="489"/>
      <c r="FKB159" s="489"/>
      <c r="FKC159" s="489"/>
      <c r="FKD159" s="489"/>
      <c r="FKE159" s="489"/>
      <c r="FKF159" s="489"/>
      <c r="FKG159" s="489"/>
      <c r="FKH159" s="489"/>
      <c r="FKI159" s="489"/>
      <c r="FKJ159" s="489"/>
      <c r="FKK159" s="489"/>
      <c r="FKL159" s="489"/>
      <c r="FKM159" s="489"/>
      <c r="FKN159" s="489"/>
      <c r="FKO159" s="489"/>
      <c r="FKP159" s="489"/>
      <c r="FKQ159" s="489"/>
      <c r="FKR159" s="489"/>
      <c r="FKS159" s="489"/>
      <c r="FKT159" s="489"/>
      <c r="FKU159" s="489"/>
      <c r="FKV159" s="489"/>
      <c r="FKW159" s="489"/>
      <c r="FKX159" s="489"/>
      <c r="FKY159" s="489"/>
      <c r="FKZ159" s="489"/>
      <c r="FLA159" s="489"/>
      <c r="FLB159" s="489"/>
      <c r="FLC159" s="489"/>
      <c r="FLD159" s="489"/>
      <c r="FLE159" s="489"/>
      <c r="FLF159" s="489"/>
      <c r="FLG159" s="489"/>
      <c r="FLH159" s="489"/>
      <c r="FLI159" s="489"/>
      <c r="FLJ159" s="489"/>
      <c r="FLK159" s="489"/>
      <c r="FLL159" s="489"/>
      <c r="FLM159" s="489"/>
      <c r="FLN159" s="489"/>
      <c r="FLO159" s="489"/>
      <c r="FLP159" s="489"/>
      <c r="FLQ159" s="489"/>
      <c r="FLR159" s="489"/>
      <c r="FLS159" s="489"/>
      <c r="FLT159" s="489"/>
      <c r="FLU159" s="489"/>
      <c r="FLV159" s="489"/>
      <c r="FLW159" s="489"/>
      <c r="FLX159" s="489"/>
      <c r="FLY159" s="489"/>
      <c r="FLZ159" s="489"/>
      <c r="FMA159" s="489"/>
      <c r="FMB159" s="489"/>
      <c r="FMC159" s="489"/>
      <c r="FMD159" s="489"/>
      <c r="FME159" s="489"/>
      <c r="FMF159" s="489"/>
      <c r="FMG159" s="489"/>
      <c r="FMH159" s="489"/>
      <c r="FMI159" s="489"/>
      <c r="FMJ159" s="489"/>
      <c r="FMK159" s="489"/>
      <c r="FML159" s="489"/>
      <c r="FMM159" s="489"/>
      <c r="FMN159" s="489"/>
      <c r="FMO159" s="489"/>
      <c r="FMP159" s="489"/>
      <c r="FMQ159" s="489"/>
      <c r="FMR159" s="489"/>
      <c r="FMS159" s="489"/>
      <c r="FMT159" s="489"/>
      <c r="FMU159" s="489"/>
      <c r="FMV159" s="489"/>
      <c r="FMW159" s="489"/>
      <c r="FMX159" s="489"/>
      <c r="FMY159" s="489"/>
      <c r="FMZ159" s="489"/>
      <c r="FNA159" s="489"/>
      <c r="FNB159" s="489"/>
      <c r="FNC159" s="489"/>
      <c r="FND159" s="489"/>
      <c r="FNE159" s="489"/>
      <c r="FNF159" s="489"/>
      <c r="FNG159" s="489"/>
      <c r="FNH159" s="489"/>
      <c r="FNI159" s="489"/>
      <c r="FNJ159" s="489"/>
      <c r="FNK159" s="489"/>
      <c r="FNL159" s="489"/>
      <c r="FNM159" s="489"/>
      <c r="FNN159" s="489"/>
      <c r="FNO159" s="489"/>
      <c r="FNP159" s="489"/>
      <c r="FNQ159" s="489"/>
      <c r="FNR159" s="489"/>
      <c r="FNS159" s="489"/>
      <c r="FNT159" s="489"/>
      <c r="FNU159" s="489"/>
      <c r="FNV159" s="489"/>
      <c r="FNW159" s="489"/>
      <c r="FNX159" s="489"/>
      <c r="FNY159" s="489"/>
      <c r="FNZ159" s="489"/>
      <c r="FOA159" s="489"/>
      <c r="FOB159" s="489"/>
      <c r="FOC159" s="489"/>
      <c r="FOD159" s="489"/>
      <c r="FOE159" s="489"/>
      <c r="FOF159" s="489"/>
      <c r="FOG159" s="489"/>
      <c r="FOH159" s="489"/>
      <c r="FOI159" s="489"/>
      <c r="FOJ159" s="489"/>
      <c r="FOK159" s="489"/>
      <c r="FOL159" s="489"/>
      <c r="FOM159" s="489"/>
      <c r="FON159" s="489"/>
      <c r="FOO159" s="489"/>
      <c r="FOP159" s="489"/>
      <c r="FOQ159" s="489"/>
      <c r="FOR159" s="489"/>
      <c r="FOS159" s="489"/>
      <c r="FOT159" s="489"/>
      <c r="FOU159" s="489"/>
      <c r="FOV159" s="489"/>
      <c r="FOW159" s="489"/>
      <c r="FOX159" s="489"/>
      <c r="FOY159" s="489"/>
      <c r="FOZ159" s="489"/>
      <c r="FPA159" s="489"/>
      <c r="FPB159" s="489"/>
      <c r="FPC159" s="489"/>
      <c r="FPD159" s="489"/>
      <c r="FPE159" s="489"/>
      <c r="FPF159" s="489"/>
      <c r="FPG159" s="489"/>
      <c r="FPH159" s="489"/>
      <c r="FPI159" s="489"/>
      <c r="FPJ159" s="489"/>
      <c r="FPK159" s="489"/>
      <c r="FPL159" s="489"/>
      <c r="FPM159" s="489"/>
      <c r="FPN159" s="489"/>
      <c r="FPO159" s="489"/>
      <c r="FPP159" s="489"/>
      <c r="FPQ159" s="489"/>
      <c r="FPR159" s="489"/>
      <c r="FPS159" s="489"/>
      <c r="FPT159" s="489"/>
      <c r="FPU159" s="489"/>
      <c r="FPV159" s="489"/>
      <c r="FPW159" s="489"/>
      <c r="FPX159" s="489"/>
      <c r="FPY159" s="489"/>
      <c r="FPZ159" s="489"/>
      <c r="FQA159" s="489"/>
      <c r="FQB159" s="489"/>
      <c r="FQC159" s="489"/>
      <c r="FQD159" s="489"/>
      <c r="FQE159" s="489"/>
      <c r="FQF159" s="489"/>
      <c r="FQG159" s="489"/>
      <c r="FQH159" s="489"/>
      <c r="FQI159" s="489"/>
      <c r="FQJ159" s="489"/>
      <c r="FQK159" s="489"/>
      <c r="FQL159" s="489"/>
      <c r="FQM159" s="489"/>
      <c r="FQN159" s="489"/>
      <c r="FQO159" s="489"/>
      <c r="FQP159" s="489"/>
      <c r="FQQ159" s="489"/>
      <c r="FQR159" s="489"/>
      <c r="FQS159" s="489"/>
      <c r="FQT159" s="489"/>
      <c r="FQU159" s="489"/>
      <c r="FQV159" s="489"/>
      <c r="FQW159" s="489"/>
      <c r="FQX159" s="489"/>
      <c r="FQY159" s="489"/>
      <c r="FQZ159" s="489"/>
      <c r="FRA159" s="489"/>
      <c r="FRB159" s="489"/>
      <c r="FRC159" s="489"/>
      <c r="FRD159" s="489"/>
      <c r="FRE159" s="489"/>
      <c r="FRF159" s="489"/>
      <c r="FRG159" s="489"/>
      <c r="FRH159" s="489"/>
      <c r="FRI159" s="489"/>
      <c r="FRJ159" s="489"/>
      <c r="FRK159" s="489"/>
      <c r="FRL159" s="489"/>
      <c r="FRM159" s="489"/>
      <c r="FRN159" s="489"/>
      <c r="FRO159" s="489"/>
      <c r="FRP159" s="489"/>
      <c r="FRQ159" s="489"/>
      <c r="FRR159" s="489"/>
      <c r="FRS159" s="489"/>
      <c r="FRT159" s="489"/>
      <c r="FRU159" s="489"/>
      <c r="FRV159" s="489"/>
      <c r="FRW159" s="489"/>
      <c r="FRX159" s="489"/>
      <c r="FRY159" s="489"/>
      <c r="FRZ159" s="489"/>
      <c r="FSA159" s="489"/>
      <c r="FSB159" s="489"/>
      <c r="FSC159" s="489"/>
      <c r="FSD159" s="489"/>
      <c r="FSE159" s="489"/>
      <c r="FSF159" s="489"/>
      <c r="FSG159" s="489"/>
      <c r="FSH159" s="489"/>
      <c r="FSI159" s="489"/>
      <c r="FSJ159" s="489"/>
      <c r="FSK159" s="489"/>
      <c r="FSL159" s="489"/>
      <c r="FSM159" s="489"/>
      <c r="FSN159" s="489"/>
      <c r="FSO159" s="489"/>
      <c r="FSP159" s="489"/>
      <c r="FSQ159" s="489"/>
      <c r="FSR159" s="489"/>
      <c r="FSS159" s="489"/>
      <c r="FST159" s="489"/>
      <c r="FSU159" s="489"/>
      <c r="FSV159" s="489"/>
      <c r="FSW159" s="489"/>
      <c r="FSX159" s="489"/>
      <c r="FSY159" s="489"/>
      <c r="FSZ159" s="489"/>
      <c r="FTA159" s="489"/>
      <c r="FTB159" s="489"/>
      <c r="FTC159" s="489"/>
      <c r="FTD159" s="489"/>
      <c r="FTE159" s="489"/>
      <c r="FTF159" s="489"/>
      <c r="FTG159" s="489"/>
      <c r="FTH159" s="489"/>
      <c r="FTI159" s="489"/>
      <c r="FTJ159" s="489"/>
      <c r="FTK159" s="489"/>
      <c r="FTL159" s="489"/>
      <c r="FTM159" s="489"/>
      <c r="FTN159" s="489"/>
      <c r="FTO159" s="489"/>
      <c r="FTP159" s="489"/>
      <c r="FTQ159" s="489"/>
      <c r="FTR159" s="489"/>
      <c r="FTS159" s="489"/>
      <c r="FTT159" s="489"/>
      <c r="FTU159" s="489"/>
      <c r="FTV159" s="489"/>
      <c r="FTW159" s="489"/>
      <c r="FTX159" s="489"/>
      <c r="FTY159" s="489"/>
      <c r="FTZ159" s="489"/>
      <c r="FUA159" s="489"/>
      <c r="FUB159" s="489"/>
      <c r="FUC159" s="489"/>
      <c r="FUD159" s="489"/>
      <c r="FUE159" s="489"/>
      <c r="FUF159" s="489"/>
      <c r="FUG159" s="489"/>
      <c r="FUH159" s="489"/>
      <c r="FUI159" s="489"/>
      <c r="FUJ159" s="489"/>
      <c r="FUK159" s="489"/>
      <c r="FUL159" s="489"/>
      <c r="FUM159" s="489"/>
      <c r="FUN159" s="489"/>
      <c r="FUO159" s="489"/>
      <c r="FUP159" s="489"/>
      <c r="FUQ159" s="489"/>
      <c r="FUR159" s="489"/>
      <c r="FUS159" s="489"/>
      <c r="FUT159" s="489"/>
      <c r="FUU159" s="489"/>
      <c r="FUV159" s="489"/>
      <c r="FUW159" s="489"/>
      <c r="FUX159" s="489"/>
      <c r="FUY159" s="489"/>
      <c r="FUZ159" s="489"/>
      <c r="FVA159" s="489"/>
      <c r="FVB159" s="489"/>
      <c r="FVC159" s="489"/>
      <c r="FVD159" s="489"/>
      <c r="FVE159" s="489"/>
      <c r="FVF159" s="489"/>
      <c r="FVG159" s="489"/>
      <c r="FVH159" s="489"/>
      <c r="FVI159" s="489"/>
      <c r="FVJ159" s="489"/>
      <c r="FVK159" s="489"/>
      <c r="FVL159" s="489"/>
      <c r="FVM159" s="489"/>
      <c r="FVN159" s="489"/>
      <c r="FVO159" s="489"/>
      <c r="FVP159" s="489"/>
      <c r="FVQ159" s="489"/>
      <c r="FVR159" s="489"/>
      <c r="FVS159" s="489"/>
      <c r="FVT159" s="489"/>
      <c r="FVU159" s="489"/>
      <c r="FVV159" s="489"/>
      <c r="FVW159" s="489"/>
      <c r="FVX159" s="489"/>
      <c r="FVY159" s="489"/>
      <c r="FVZ159" s="489"/>
      <c r="FWA159" s="489"/>
      <c r="FWB159" s="489"/>
      <c r="FWC159" s="489"/>
      <c r="FWD159" s="489"/>
      <c r="FWE159" s="489"/>
      <c r="FWF159" s="489"/>
      <c r="FWG159" s="489"/>
      <c r="FWH159" s="489"/>
      <c r="FWI159" s="489"/>
      <c r="FWJ159" s="489"/>
      <c r="FWK159" s="489"/>
      <c r="FWL159" s="489"/>
      <c r="FWM159" s="489"/>
      <c r="FWN159" s="489"/>
      <c r="FWO159" s="489"/>
      <c r="FWP159" s="489"/>
      <c r="FWQ159" s="489"/>
      <c r="FWR159" s="489"/>
      <c r="FWS159" s="489"/>
      <c r="FWT159" s="489"/>
      <c r="FWU159" s="489"/>
      <c r="FWV159" s="489"/>
      <c r="FWW159" s="489"/>
      <c r="FWX159" s="489"/>
      <c r="FWY159" s="489"/>
      <c r="FWZ159" s="489"/>
      <c r="FXA159" s="489"/>
      <c r="FXB159" s="489"/>
      <c r="FXC159" s="489"/>
      <c r="FXD159" s="489"/>
      <c r="FXE159" s="489"/>
      <c r="FXF159" s="489"/>
      <c r="FXG159" s="489"/>
      <c r="FXH159" s="489"/>
      <c r="FXI159" s="489"/>
      <c r="FXJ159" s="489"/>
      <c r="FXK159" s="489"/>
      <c r="FXL159" s="489"/>
      <c r="FXM159" s="489"/>
      <c r="FXN159" s="489"/>
      <c r="FXO159" s="489"/>
      <c r="FXP159" s="489"/>
      <c r="FXQ159" s="489"/>
      <c r="FXR159" s="489"/>
      <c r="FXS159" s="489"/>
      <c r="FXT159" s="489"/>
      <c r="FXU159" s="489"/>
      <c r="FXV159" s="489"/>
      <c r="FXW159" s="489"/>
      <c r="FXX159" s="489"/>
      <c r="FXY159" s="489"/>
      <c r="FXZ159" s="489"/>
      <c r="FYA159" s="489"/>
      <c r="FYB159" s="489"/>
      <c r="FYC159" s="489"/>
      <c r="FYD159" s="489"/>
      <c r="FYE159" s="489"/>
      <c r="FYF159" s="489"/>
      <c r="FYG159" s="489"/>
      <c r="FYH159" s="489"/>
      <c r="FYI159" s="489"/>
      <c r="FYJ159" s="489"/>
      <c r="FYK159" s="489"/>
      <c r="FYL159" s="489"/>
      <c r="FYM159" s="489"/>
      <c r="FYN159" s="489"/>
      <c r="FYO159" s="489"/>
      <c r="FYP159" s="489"/>
      <c r="FYQ159" s="489"/>
      <c r="FYR159" s="489"/>
      <c r="FYS159" s="489"/>
      <c r="FYT159" s="489"/>
      <c r="FYU159" s="489"/>
      <c r="FYV159" s="489"/>
      <c r="FYW159" s="489"/>
      <c r="FYX159" s="489"/>
      <c r="FYY159" s="489"/>
      <c r="FYZ159" s="489"/>
      <c r="FZA159" s="489"/>
      <c r="FZB159" s="489"/>
      <c r="FZC159" s="489"/>
      <c r="FZD159" s="489"/>
      <c r="FZE159" s="489"/>
      <c r="FZF159" s="489"/>
      <c r="FZG159" s="489"/>
      <c r="FZH159" s="489"/>
      <c r="FZI159" s="489"/>
      <c r="FZJ159" s="489"/>
      <c r="FZK159" s="489"/>
      <c r="FZL159" s="489"/>
      <c r="FZM159" s="489"/>
      <c r="FZN159" s="489"/>
      <c r="FZO159" s="489"/>
      <c r="FZP159" s="489"/>
      <c r="FZQ159" s="489"/>
      <c r="FZR159" s="489"/>
      <c r="FZS159" s="489"/>
      <c r="FZT159" s="489"/>
      <c r="FZU159" s="489"/>
      <c r="FZV159" s="489"/>
      <c r="FZW159" s="489"/>
      <c r="FZX159" s="489"/>
      <c r="FZY159" s="489"/>
      <c r="FZZ159" s="489"/>
      <c r="GAA159" s="489"/>
      <c r="GAB159" s="489"/>
      <c r="GAC159" s="489"/>
      <c r="GAD159" s="489"/>
      <c r="GAE159" s="489"/>
      <c r="GAF159" s="489"/>
      <c r="GAG159" s="489"/>
      <c r="GAH159" s="489"/>
      <c r="GAI159" s="489"/>
      <c r="GAJ159" s="489"/>
      <c r="GAK159" s="489"/>
      <c r="GAL159" s="489"/>
      <c r="GAM159" s="489"/>
      <c r="GAN159" s="489"/>
      <c r="GAO159" s="489"/>
      <c r="GAP159" s="489"/>
      <c r="GAQ159" s="489"/>
      <c r="GAR159" s="489"/>
      <c r="GAS159" s="489"/>
      <c r="GAT159" s="489"/>
      <c r="GAU159" s="489"/>
      <c r="GAV159" s="489"/>
      <c r="GAW159" s="489"/>
      <c r="GAX159" s="489"/>
      <c r="GAY159" s="489"/>
      <c r="GAZ159" s="489"/>
      <c r="GBA159" s="489"/>
      <c r="GBB159" s="489"/>
      <c r="GBC159" s="489"/>
      <c r="GBD159" s="489"/>
      <c r="GBE159" s="489"/>
      <c r="GBF159" s="489"/>
      <c r="GBG159" s="489"/>
      <c r="GBH159" s="489"/>
      <c r="GBI159" s="489"/>
      <c r="GBJ159" s="489"/>
      <c r="GBK159" s="489"/>
      <c r="GBL159" s="489"/>
      <c r="GBM159" s="489"/>
      <c r="GBN159" s="489"/>
      <c r="GBO159" s="489"/>
      <c r="GBP159" s="489"/>
      <c r="GBQ159" s="489"/>
      <c r="GBR159" s="489"/>
      <c r="GBS159" s="489"/>
      <c r="GBT159" s="489"/>
      <c r="GBU159" s="489"/>
      <c r="GBV159" s="489"/>
      <c r="GBW159" s="489"/>
      <c r="GBX159" s="489"/>
      <c r="GBY159" s="489"/>
      <c r="GBZ159" s="489"/>
      <c r="GCA159" s="489"/>
      <c r="GCB159" s="489"/>
      <c r="GCC159" s="489"/>
      <c r="GCD159" s="489"/>
      <c r="GCE159" s="489"/>
      <c r="GCF159" s="489"/>
      <c r="GCG159" s="489"/>
      <c r="GCH159" s="489"/>
      <c r="GCI159" s="489"/>
      <c r="GCJ159" s="489"/>
      <c r="GCK159" s="489"/>
      <c r="GCL159" s="489"/>
      <c r="GCM159" s="489"/>
      <c r="GCN159" s="489"/>
      <c r="GCO159" s="489"/>
      <c r="GCP159" s="489"/>
      <c r="GCQ159" s="489"/>
      <c r="GCR159" s="489"/>
      <c r="GCS159" s="489"/>
      <c r="GCT159" s="489"/>
      <c r="GCU159" s="489"/>
      <c r="GCV159" s="489"/>
      <c r="GCW159" s="489"/>
      <c r="GCX159" s="489"/>
      <c r="GCY159" s="489"/>
      <c r="GCZ159" s="489"/>
      <c r="GDA159" s="489"/>
      <c r="GDB159" s="489"/>
      <c r="GDC159" s="489"/>
      <c r="GDD159" s="489"/>
      <c r="GDE159" s="489"/>
      <c r="GDF159" s="489"/>
      <c r="GDG159" s="489"/>
      <c r="GDH159" s="489"/>
      <c r="GDI159" s="489"/>
      <c r="GDJ159" s="489"/>
      <c r="GDK159" s="489"/>
      <c r="GDL159" s="489"/>
      <c r="GDM159" s="489"/>
      <c r="GDN159" s="489"/>
      <c r="GDO159" s="489"/>
      <c r="GDP159" s="489"/>
      <c r="GDQ159" s="489"/>
      <c r="GDR159" s="489"/>
      <c r="GDS159" s="489"/>
      <c r="GDT159" s="489"/>
      <c r="GDU159" s="489"/>
      <c r="GDV159" s="489"/>
      <c r="GDW159" s="489"/>
      <c r="GDX159" s="489"/>
      <c r="GDY159" s="489"/>
      <c r="GDZ159" s="489"/>
      <c r="GEA159" s="489"/>
      <c r="GEB159" s="489"/>
      <c r="GEC159" s="489"/>
      <c r="GED159" s="489"/>
      <c r="GEE159" s="489"/>
      <c r="GEF159" s="489"/>
      <c r="GEG159" s="489"/>
      <c r="GEH159" s="489"/>
      <c r="GEI159" s="489"/>
      <c r="GEJ159" s="489"/>
      <c r="GEK159" s="489"/>
      <c r="GEL159" s="489"/>
      <c r="GEM159" s="489"/>
      <c r="GEN159" s="489"/>
      <c r="GEO159" s="489"/>
      <c r="GEP159" s="489"/>
      <c r="GEQ159" s="489"/>
      <c r="GER159" s="489"/>
      <c r="GES159" s="489"/>
      <c r="GET159" s="489"/>
      <c r="GEU159" s="489"/>
      <c r="GEV159" s="489"/>
      <c r="GEW159" s="489"/>
      <c r="GEX159" s="489"/>
      <c r="GEY159" s="489"/>
      <c r="GEZ159" s="489"/>
      <c r="GFA159" s="489"/>
      <c r="GFB159" s="489"/>
      <c r="GFC159" s="489"/>
      <c r="GFD159" s="489"/>
      <c r="GFE159" s="489"/>
      <c r="GFF159" s="489"/>
      <c r="GFG159" s="489"/>
      <c r="GFH159" s="489"/>
      <c r="GFI159" s="489"/>
      <c r="GFJ159" s="489"/>
      <c r="GFK159" s="489"/>
      <c r="GFL159" s="489"/>
      <c r="GFM159" s="489"/>
      <c r="GFN159" s="489"/>
      <c r="GFO159" s="489"/>
      <c r="GFP159" s="489"/>
      <c r="GFQ159" s="489"/>
      <c r="GFR159" s="489"/>
      <c r="GFS159" s="489"/>
      <c r="GFT159" s="489"/>
      <c r="GFU159" s="489"/>
      <c r="GFV159" s="489"/>
      <c r="GFW159" s="489"/>
      <c r="GFX159" s="489"/>
      <c r="GFY159" s="489"/>
      <c r="GFZ159" s="489"/>
      <c r="GGA159" s="489"/>
      <c r="GGB159" s="489"/>
      <c r="GGC159" s="489"/>
      <c r="GGD159" s="489"/>
      <c r="GGE159" s="489"/>
      <c r="GGF159" s="489"/>
      <c r="GGG159" s="489"/>
      <c r="GGH159" s="489"/>
      <c r="GGI159" s="489"/>
      <c r="GGJ159" s="489"/>
      <c r="GGK159" s="489"/>
      <c r="GGL159" s="489"/>
      <c r="GGM159" s="489"/>
      <c r="GGN159" s="489"/>
      <c r="GGO159" s="489"/>
      <c r="GGP159" s="489"/>
      <c r="GGQ159" s="489"/>
      <c r="GGR159" s="489"/>
      <c r="GGS159" s="489"/>
      <c r="GGT159" s="489"/>
      <c r="GGU159" s="489"/>
      <c r="GGV159" s="489"/>
      <c r="GGW159" s="489"/>
      <c r="GGX159" s="489"/>
      <c r="GGY159" s="489"/>
      <c r="GGZ159" s="489"/>
      <c r="GHA159" s="489"/>
      <c r="GHB159" s="489"/>
      <c r="GHC159" s="489"/>
      <c r="GHD159" s="489"/>
      <c r="GHE159" s="489"/>
      <c r="GHF159" s="489"/>
      <c r="GHG159" s="489"/>
      <c r="GHH159" s="489"/>
      <c r="GHI159" s="489"/>
      <c r="GHJ159" s="489"/>
      <c r="GHK159" s="489"/>
      <c r="GHL159" s="489"/>
      <c r="GHM159" s="489"/>
      <c r="GHN159" s="489"/>
      <c r="GHO159" s="489"/>
      <c r="GHP159" s="489"/>
      <c r="GHQ159" s="489"/>
      <c r="GHR159" s="489"/>
      <c r="GHS159" s="489"/>
      <c r="GHT159" s="489"/>
      <c r="GHU159" s="489"/>
      <c r="GHV159" s="489"/>
      <c r="GHW159" s="489"/>
      <c r="GHX159" s="489"/>
      <c r="GHY159" s="489"/>
      <c r="GHZ159" s="489"/>
      <c r="GIA159" s="489"/>
      <c r="GIB159" s="489"/>
      <c r="GIC159" s="489"/>
      <c r="GID159" s="489"/>
      <c r="GIE159" s="489"/>
      <c r="GIF159" s="489"/>
      <c r="GIG159" s="489"/>
      <c r="GIH159" s="489"/>
      <c r="GII159" s="489"/>
      <c r="GIJ159" s="489"/>
      <c r="GIK159" s="489"/>
      <c r="GIL159" s="489"/>
      <c r="GIM159" s="489"/>
      <c r="GIN159" s="489"/>
      <c r="GIO159" s="489"/>
      <c r="GIP159" s="489"/>
      <c r="GIQ159" s="489"/>
      <c r="GIR159" s="489"/>
      <c r="GIS159" s="489"/>
      <c r="GIT159" s="489"/>
      <c r="GIU159" s="489"/>
      <c r="GIV159" s="489"/>
      <c r="GIW159" s="489"/>
      <c r="GIX159" s="489"/>
      <c r="GIY159" s="489"/>
      <c r="GIZ159" s="489"/>
      <c r="GJA159" s="489"/>
      <c r="GJB159" s="489"/>
      <c r="GJC159" s="489"/>
      <c r="GJD159" s="489"/>
      <c r="GJE159" s="489"/>
      <c r="GJF159" s="489"/>
      <c r="GJG159" s="489"/>
      <c r="GJH159" s="489"/>
      <c r="GJI159" s="489"/>
      <c r="GJJ159" s="489"/>
      <c r="GJK159" s="489"/>
      <c r="GJL159" s="489"/>
      <c r="GJM159" s="489"/>
      <c r="GJN159" s="489"/>
      <c r="GJO159" s="489"/>
      <c r="GJP159" s="489"/>
      <c r="GJQ159" s="489"/>
      <c r="GJR159" s="489"/>
      <c r="GJS159" s="489"/>
      <c r="GJT159" s="489"/>
      <c r="GJU159" s="489"/>
      <c r="GJV159" s="489"/>
      <c r="GJW159" s="489"/>
      <c r="GJX159" s="489"/>
      <c r="GJY159" s="489"/>
      <c r="GJZ159" s="489"/>
      <c r="GKA159" s="489"/>
      <c r="GKB159" s="489"/>
      <c r="GKC159" s="489"/>
      <c r="GKD159" s="489"/>
      <c r="GKE159" s="489"/>
      <c r="GKF159" s="489"/>
      <c r="GKG159" s="489"/>
      <c r="GKH159" s="489"/>
      <c r="GKI159" s="489"/>
      <c r="GKJ159" s="489"/>
      <c r="GKK159" s="489"/>
      <c r="GKL159" s="489"/>
      <c r="GKM159" s="489"/>
      <c r="GKN159" s="489"/>
      <c r="GKO159" s="489"/>
      <c r="GKP159" s="489"/>
      <c r="GKQ159" s="489"/>
      <c r="GKR159" s="489"/>
      <c r="GKS159" s="489"/>
      <c r="GKT159" s="489"/>
      <c r="GKU159" s="489"/>
      <c r="GKV159" s="489"/>
      <c r="GKW159" s="489"/>
      <c r="GKX159" s="489"/>
      <c r="GKY159" s="489"/>
      <c r="GKZ159" s="489"/>
      <c r="GLA159" s="489"/>
      <c r="GLB159" s="489"/>
      <c r="GLC159" s="489"/>
      <c r="GLD159" s="489"/>
      <c r="GLE159" s="489"/>
      <c r="GLF159" s="489"/>
      <c r="GLG159" s="489"/>
      <c r="GLH159" s="489"/>
      <c r="GLI159" s="489"/>
      <c r="GLJ159" s="489"/>
      <c r="GLK159" s="489"/>
      <c r="GLL159" s="489"/>
      <c r="GLM159" s="489"/>
      <c r="GLN159" s="489"/>
      <c r="GLO159" s="489"/>
      <c r="GLP159" s="489"/>
      <c r="GLQ159" s="489"/>
      <c r="GLR159" s="489"/>
      <c r="GLS159" s="489"/>
      <c r="GLT159" s="489"/>
      <c r="GLU159" s="489"/>
      <c r="GLV159" s="489"/>
      <c r="GLW159" s="489"/>
      <c r="GLX159" s="489"/>
      <c r="GLY159" s="489"/>
      <c r="GLZ159" s="489"/>
      <c r="GMA159" s="489"/>
      <c r="GMB159" s="489"/>
      <c r="GMC159" s="489"/>
      <c r="GMD159" s="489"/>
      <c r="GME159" s="489"/>
      <c r="GMF159" s="489"/>
      <c r="GMG159" s="489"/>
      <c r="GMH159" s="489"/>
      <c r="GMI159" s="489"/>
      <c r="GMJ159" s="489"/>
      <c r="GMK159" s="489"/>
      <c r="GML159" s="489"/>
      <c r="GMM159" s="489"/>
      <c r="GMN159" s="489"/>
      <c r="GMO159" s="489"/>
      <c r="GMP159" s="489"/>
      <c r="GMQ159" s="489"/>
      <c r="GMR159" s="489"/>
      <c r="GMS159" s="489"/>
      <c r="GMT159" s="489"/>
      <c r="GMU159" s="489"/>
      <c r="GMV159" s="489"/>
      <c r="GMW159" s="489"/>
      <c r="GMX159" s="489"/>
      <c r="GMY159" s="489"/>
      <c r="GMZ159" s="489"/>
      <c r="GNA159" s="489"/>
      <c r="GNB159" s="489"/>
      <c r="GNC159" s="489"/>
      <c r="GND159" s="489"/>
      <c r="GNE159" s="489"/>
      <c r="GNF159" s="489"/>
      <c r="GNG159" s="489"/>
      <c r="GNH159" s="489"/>
      <c r="GNI159" s="489"/>
      <c r="GNJ159" s="489"/>
      <c r="GNK159" s="489"/>
      <c r="GNL159" s="489"/>
      <c r="GNM159" s="489"/>
      <c r="GNN159" s="489"/>
      <c r="GNO159" s="489"/>
      <c r="GNP159" s="489"/>
      <c r="GNQ159" s="489"/>
      <c r="GNR159" s="489"/>
      <c r="GNS159" s="489"/>
      <c r="GNT159" s="489"/>
      <c r="GNU159" s="489"/>
      <c r="GNV159" s="489"/>
      <c r="GNW159" s="489"/>
      <c r="GNX159" s="489"/>
      <c r="GNY159" s="489"/>
      <c r="GNZ159" s="489"/>
      <c r="GOA159" s="489"/>
      <c r="GOB159" s="489"/>
      <c r="GOC159" s="489"/>
      <c r="GOD159" s="489"/>
      <c r="GOE159" s="489"/>
      <c r="GOF159" s="489"/>
      <c r="GOG159" s="489"/>
      <c r="GOH159" s="489"/>
      <c r="GOI159" s="489"/>
      <c r="GOJ159" s="489"/>
      <c r="GOK159" s="489"/>
      <c r="GOL159" s="489"/>
      <c r="GOM159" s="489"/>
      <c r="GON159" s="489"/>
      <c r="GOO159" s="489"/>
      <c r="GOP159" s="489"/>
      <c r="GOQ159" s="489"/>
      <c r="GOR159" s="489"/>
      <c r="GOS159" s="489"/>
      <c r="GOT159" s="489"/>
      <c r="GOU159" s="489"/>
      <c r="GOV159" s="489"/>
      <c r="GOW159" s="489"/>
      <c r="GOX159" s="489"/>
      <c r="GOY159" s="489"/>
      <c r="GOZ159" s="489"/>
      <c r="GPA159" s="489"/>
      <c r="GPB159" s="489"/>
      <c r="GPC159" s="489"/>
      <c r="GPD159" s="489"/>
      <c r="GPE159" s="489"/>
      <c r="GPF159" s="489"/>
      <c r="GPG159" s="489"/>
      <c r="GPH159" s="489"/>
      <c r="GPI159" s="489"/>
      <c r="GPJ159" s="489"/>
      <c r="GPK159" s="489"/>
      <c r="GPL159" s="489"/>
      <c r="GPM159" s="489"/>
      <c r="GPN159" s="489"/>
      <c r="GPO159" s="489"/>
      <c r="GPP159" s="489"/>
      <c r="GPQ159" s="489"/>
      <c r="GPR159" s="489"/>
      <c r="GPS159" s="489"/>
      <c r="GPT159" s="489"/>
      <c r="GPU159" s="489"/>
      <c r="GPV159" s="489"/>
      <c r="GPW159" s="489"/>
      <c r="GPX159" s="489"/>
      <c r="GPY159" s="489"/>
      <c r="GPZ159" s="489"/>
      <c r="GQA159" s="489"/>
      <c r="GQB159" s="489"/>
      <c r="GQC159" s="489"/>
      <c r="GQD159" s="489"/>
      <c r="GQE159" s="489"/>
      <c r="GQF159" s="489"/>
      <c r="GQG159" s="489"/>
      <c r="GQH159" s="489"/>
      <c r="GQI159" s="489"/>
      <c r="GQJ159" s="489"/>
      <c r="GQK159" s="489"/>
      <c r="GQL159" s="489"/>
      <c r="GQM159" s="489"/>
      <c r="GQN159" s="489"/>
      <c r="GQO159" s="489"/>
      <c r="GQP159" s="489"/>
      <c r="GQQ159" s="489"/>
      <c r="GQR159" s="489"/>
      <c r="GQS159" s="489"/>
      <c r="GQT159" s="489"/>
      <c r="GQU159" s="489"/>
      <c r="GQV159" s="489"/>
      <c r="GQW159" s="489"/>
      <c r="GQX159" s="489"/>
      <c r="GQY159" s="489"/>
      <c r="GQZ159" s="489"/>
      <c r="GRA159" s="489"/>
      <c r="GRB159" s="489"/>
      <c r="GRC159" s="489"/>
      <c r="GRD159" s="489"/>
      <c r="GRE159" s="489"/>
      <c r="GRF159" s="489"/>
      <c r="GRG159" s="489"/>
      <c r="GRH159" s="489"/>
      <c r="GRI159" s="489"/>
      <c r="GRJ159" s="489"/>
      <c r="GRK159" s="489"/>
      <c r="GRL159" s="489"/>
      <c r="GRM159" s="489"/>
      <c r="GRN159" s="489"/>
      <c r="GRO159" s="489"/>
      <c r="GRP159" s="489"/>
      <c r="GRQ159" s="489"/>
      <c r="GRR159" s="489"/>
      <c r="GRS159" s="489"/>
      <c r="GRT159" s="489"/>
      <c r="GRU159" s="489"/>
      <c r="GRV159" s="489"/>
      <c r="GRW159" s="489"/>
      <c r="GRX159" s="489"/>
      <c r="GRY159" s="489"/>
      <c r="GRZ159" s="489"/>
      <c r="GSA159" s="489"/>
      <c r="GSB159" s="489"/>
      <c r="GSC159" s="489"/>
      <c r="GSD159" s="489"/>
      <c r="GSE159" s="489"/>
      <c r="GSF159" s="489"/>
      <c r="GSG159" s="489"/>
      <c r="GSH159" s="489"/>
      <c r="GSI159" s="489"/>
      <c r="GSJ159" s="489"/>
      <c r="GSK159" s="489"/>
      <c r="GSL159" s="489"/>
      <c r="GSM159" s="489"/>
      <c r="GSN159" s="489"/>
      <c r="GSO159" s="489"/>
      <c r="GSP159" s="489"/>
      <c r="GSQ159" s="489"/>
      <c r="GSR159" s="489"/>
      <c r="GSS159" s="489"/>
      <c r="GST159" s="489"/>
      <c r="GSU159" s="489"/>
      <c r="GSV159" s="489"/>
      <c r="GSW159" s="489"/>
      <c r="GSX159" s="489"/>
      <c r="GSY159" s="489"/>
      <c r="GSZ159" s="489"/>
      <c r="GTA159" s="489"/>
      <c r="GTB159" s="489"/>
      <c r="GTC159" s="489"/>
      <c r="GTD159" s="489"/>
      <c r="GTE159" s="489"/>
      <c r="GTF159" s="489"/>
      <c r="GTG159" s="489"/>
      <c r="GTH159" s="489"/>
      <c r="GTI159" s="489"/>
      <c r="GTJ159" s="489"/>
      <c r="GTK159" s="489"/>
      <c r="GTL159" s="489"/>
      <c r="GTM159" s="489"/>
      <c r="GTN159" s="489"/>
      <c r="GTO159" s="489"/>
      <c r="GTP159" s="489"/>
      <c r="GTQ159" s="489"/>
      <c r="GTR159" s="489"/>
      <c r="GTS159" s="489"/>
      <c r="GTT159" s="489"/>
      <c r="GTU159" s="489"/>
      <c r="GTV159" s="489"/>
      <c r="GTW159" s="489"/>
      <c r="GTX159" s="489"/>
      <c r="GTY159" s="489"/>
      <c r="GTZ159" s="489"/>
      <c r="GUA159" s="489"/>
      <c r="GUB159" s="489"/>
      <c r="GUC159" s="489"/>
      <c r="GUD159" s="489"/>
      <c r="GUE159" s="489"/>
      <c r="GUF159" s="489"/>
      <c r="GUG159" s="489"/>
      <c r="GUH159" s="489"/>
      <c r="GUI159" s="489"/>
      <c r="GUJ159" s="489"/>
      <c r="GUK159" s="489"/>
      <c r="GUL159" s="489"/>
      <c r="GUM159" s="489"/>
      <c r="GUN159" s="489"/>
      <c r="GUO159" s="489"/>
      <c r="GUP159" s="489"/>
      <c r="GUQ159" s="489"/>
      <c r="GUR159" s="489"/>
      <c r="GUS159" s="489"/>
      <c r="GUT159" s="489"/>
      <c r="GUU159" s="489"/>
      <c r="GUV159" s="489"/>
      <c r="GUW159" s="489"/>
      <c r="GUX159" s="489"/>
      <c r="GUY159" s="489"/>
      <c r="GUZ159" s="489"/>
      <c r="GVA159" s="489"/>
      <c r="GVB159" s="489"/>
      <c r="GVC159" s="489"/>
      <c r="GVD159" s="489"/>
      <c r="GVE159" s="489"/>
      <c r="GVF159" s="489"/>
      <c r="GVG159" s="489"/>
      <c r="GVH159" s="489"/>
      <c r="GVI159" s="489"/>
      <c r="GVJ159" s="489"/>
      <c r="GVK159" s="489"/>
      <c r="GVL159" s="489"/>
      <c r="GVM159" s="489"/>
      <c r="GVN159" s="489"/>
      <c r="GVO159" s="489"/>
      <c r="GVP159" s="489"/>
      <c r="GVQ159" s="489"/>
      <c r="GVR159" s="489"/>
      <c r="GVS159" s="489"/>
      <c r="GVT159" s="489"/>
      <c r="GVU159" s="489"/>
      <c r="GVV159" s="489"/>
      <c r="GVW159" s="489"/>
      <c r="GVX159" s="489"/>
      <c r="GVY159" s="489"/>
      <c r="GVZ159" s="489"/>
      <c r="GWA159" s="489"/>
      <c r="GWB159" s="489"/>
      <c r="GWC159" s="489"/>
      <c r="GWD159" s="489"/>
      <c r="GWE159" s="489"/>
      <c r="GWF159" s="489"/>
      <c r="GWG159" s="489"/>
      <c r="GWH159" s="489"/>
      <c r="GWI159" s="489"/>
      <c r="GWJ159" s="489"/>
      <c r="GWK159" s="489"/>
      <c r="GWL159" s="489"/>
      <c r="GWM159" s="489"/>
      <c r="GWN159" s="489"/>
      <c r="GWO159" s="489"/>
      <c r="GWP159" s="489"/>
      <c r="GWQ159" s="489"/>
      <c r="GWR159" s="489"/>
      <c r="GWS159" s="489"/>
      <c r="GWT159" s="489"/>
      <c r="GWU159" s="489"/>
      <c r="GWV159" s="489"/>
      <c r="GWW159" s="489"/>
      <c r="GWX159" s="489"/>
      <c r="GWY159" s="489"/>
      <c r="GWZ159" s="489"/>
      <c r="GXA159" s="489"/>
      <c r="GXB159" s="489"/>
      <c r="GXC159" s="489"/>
      <c r="GXD159" s="489"/>
      <c r="GXE159" s="489"/>
      <c r="GXF159" s="489"/>
      <c r="GXG159" s="489"/>
      <c r="GXH159" s="489"/>
      <c r="GXI159" s="489"/>
      <c r="GXJ159" s="489"/>
      <c r="GXK159" s="489"/>
      <c r="GXL159" s="489"/>
      <c r="GXM159" s="489"/>
      <c r="GXN159" s="489"/>
      <c r="GXO159" s="489"/>
      <c r="GXP159" s="489"/>
      <c r="GXQ159" s="489"/>
      <c r="GXR159" s="489"/>
      <c r="GXS159" s="489"/>
      <c r="GXT159" s="489"/>
      <c r="GXU159" s="489"/>
      <c r="GXV159" s="489"/>
      <c r="GXW159" s="489"/>
      <c r="GXX159" s="489"/>
      <c r="GXY159" s="489"/>
      <c r="GXZ159" s="489"/>
      <c r="GYA159" s="489"/>
      <c r="GYB159" s="489"/>
      <c r="GYC159" s="489"/>
      <c r="GYD159" s="489"/>
      <c r="GYE159" s="489"/>
      <c r="GYF159" s="489"/>
      <c r="GYG159" s="489"/>
      <c r="GYH159" s="489"/>
      <c r="GYI159" s="489"/>
      <c r="GYJ159" s="489"/>
      <c r="GYK159" s="489"/>
      <c r="GYL159" s="489"/>
      <c r="GYM159" s="489"/>
      <c r="GYN159" s="489"/>
      <c r="GYO159" s="489"/>
      <c r="GYP159" s="489"/>
      <c r="GYQ159" s="489"/>
      <c r="GYR159" s="489"/>
      <c r="GYS159" s="489"/>
      <c r="GYT159" s="489"/>
      <c r="GYU159" s="489"/>
      <c r="GYV159" s="489"/>
      <c r="GYW159" s="489"/>
      <c r="GYX159" s="489"/>
      <c r="GYY159" s="489"/>
      <c r="GYZ159" s="489"/>
      <c r="GZA159" s="489"/>
      <c r="GZB159" s="489"/>
      <c r="GZC159" s="489"/>
      <c r="GZD159" s="489"/>
      <c r="GZE159" s="489"/>
      <c r="GZF159" s="489"/>
      <c r="GZG159" s="489"/>
      <c r="GZH159" s="489"/>
      <c r="GZI159" s="489"/>
      <c r="GZJ159" s="489"/>
      <c r="GZK159" s="489"/>
      <c r="GZL159" s="489"/>
      <c r="GZM159" s="489"/>
      <c r="GZN159" s="489"/>
      <c r="GZO159" s="489"/>
      <c r="GZP159" s="489"/>
      <c r="GZQ159" s="489"/>
      <c r="GZR159" s="489"/>
      <c r="GZS159" s="489"/>
      <c r="GZT159" s="489"/>
      <c r="GZU159" s="489"/>
      <c r="GZV159" s="489"/>
      <c r="GZW159" s="489"/>
      <c r="GZX159" s="489"/>
      <c r="GZY159" s="489"/>
      <c r="GZZ159" s="489"/>
      <c r="HAA159" s="489"/>
      <c r="HAB159" s="489"/>
      <c r="HAC159" s="489"/>
      <c r="HAD159" s="489"/>
      <c r="HAE159" s="489"/>
      <c r="HAF159" s="489"/>
      <c r="HAG159" s="489"/>
      <c r="HAH159" s="489"/>
      <c r="HAI159" s="489"/>
      <c r="HAJ159" s="489"/>
      <c r="HAK159" s="489"/>
      <c r="HAL159" s="489"/>
      <c r="HAM159" s="489"/>
      <c r="HAN159" s="489"/>
      <c r="HAO159" s="489"/>
      <c r="HAP159" s="489"/>
      <c r="HAQ159" s="489"/>
      <c r="HAR159" s="489"/>
      <c r="HAS159" s="489"/>
      <c r="HAT159" s="489"/>
      <c r="HAU159" s="489"/>
      <c r="HAV159" s="489"/>
      <c r="HAW159" s="489"/>
      <c r="HAX159" s="489"/>
      <c r="HAY159" s="489"/>
      <c r="HAZ159" s="489"/>
      <c r="HBA159" s="489"/>
      <c r="HBB159" s="489"/>
      <c r="HBC159" s="489"/>
      <c r="HBD159" s="489"/>
      <c r="HBE159" s="489"/>
      <c r="HBF159" s="489"/>
      <c r="HBG159" s="489"/>
      <c r="HBH159" s="489"/>
      <c r="HBI159" s="489"/>
      <c r="HBJ159" s="489"/>
      <c r="HBK159" s="489"/>
      <c r="HBL159" s="489"/>
      <c r="HBM159" s="489"/>
      <c r="HBN159" s="489"/>
      <c r="HBO159" s="489"/>
      <c r="HBP159" s="489"/>
      <c r="HBQ159" s="489"/>
      <c r="HBR159" s="489"/>
      <c r="HBS159" s="489"/>
      <c r="HBT159" s="489"/>
      <c r="HBU159" s="489"/>
      <c r="HBV159" s="489"/>
      <c r="HBW159" s="489"/>
      <c r="HBX159" s="489"/>
      <c r="HBY159" s="489"/>
      <c r="HBZ159" s="489"/>
      <c r="HCA159" s="489"/>
      <c r="HCB159" s="489"/>
      <c r="HCC159" s="489"/>
      <c r="HCD159" s="489"/>
      <c r="HCE159" s="489"/>
      <c r="HCF159" s="489"/>
      <c r="HCG159" s="489"/>
      <c r="HCH159" s="489"/>
      <c r="HCI159" s="489"/>
      <c r="HCJ159" s="489"/>
      <c r="HCK159" s="489"/>
      <c r="HCL159" s="489"/>
      <c r="HCM159" s="489"/>
      <c r="HCN159" s="489"/>
      <c r="HCO159" s="489"/>
      <c r="HCP159" s="489"/>
      <c r="HCQ159" s="489"/>
      <c r="HCR159" s="489"/>
      <c r="HCS159" s="489"/>
      <c r="HCT159" s="489"/>
      <c r="HCU159" s="489"/>
      <c r="HCV159" s="489"/>
      <c r="HCW159" s="489"/>
      <c r="HCX159" s="489"/>
      <c r="HCY159" s="489"/>
      <c r="HCZ159" s="489"/>
      <c r="HDA159" s="489"/>
      <c r="HDB159" s="489"/>
      <c r="HDC159" s="489"/>
      <c r="HDD159" s="489"/>
      <c r="HDE159" s="489"/>
      <c r="HDF159" s="489"/>
      <c r="HDG159" s="489"/>
      <c r="HDH159" s="489"/>
      <c r="HDI159" s="489"/>
      <c r="HDJ159" s="489"/>
      <c r="HDK159" s="489"/>
      <c r="HDL159" s="489"/>
      <c r="HDM159" s="489"/>
      <c r="HDN159" s="489"/>
      <c r="HDO159" s="489"/>
      <c r="HDP159" s="489"/>
      <c r="HDQ159" s="489"/>
      <c r="HDR159" s="489"/>
      <c r="HDS159" s="489"/>
      <c r="HDT159" s="489"/>
      <c r="HDU159" s="489"/>
      <c r="HDV159" s="489"/>
      <c r="HDW159" s="489"/>
      <c r="HDX159" s="489"/>
      <c r="HDY159" s="489"/>
      <c r="HDZ159" s="489"/>
      <c r="HEA159" s="489"/>
      <c r="HEB159" s="489"/>
      <c r="HEC159" s="489"/>
      <c r="HED159" s="489"/>
      <c r="HEE159" s="489"/>
      <c r="HEF159" s="489"/>
      <c r="HEG159" s="489"/>
      <c r="HEH159" s="489"/>
      <c r="HEI159" s="489"/>
      <c r="HEJ159" s="489"/>
      <c r="HEK159" s="489"/>
      <c r="HEL159" s="489"/>
      <c r="HEM159" s="489"/>
      <c r="HEN159" s="489"/>
      <c r="HEO159" s="489"/>
      <c r="HEP159" s="489"/>
      <c r="HEQ159" s="489"/>
      <c r="HER159" s="489"/>
      <c r="HES159" s="489"/>
      <c r="HET159" s="489"/>
      <c r="HEU159" s="489"/>
      <c r="HEV159" s="489"/>
      <c r="HEW159" s="489"/>
      <c r="HEX159" s="489"/>
      <c r="HEY159" s="489"/>
      <c r="HEZ159" s="489"/>
      <c r="HFA159" s="489"/>
      <c r="HFB159" s="489"/>
      <c r="HFC159" s="489"/>
      <c r="HFD159" s="489"/>
      <c r="HFE159" s="489"/>
      <c r="HFF159" s="489"/>
      <c r="HFG159" s="489"/>
      <c r="HFH159" s="489"/>
      <c r="HFI159" s="489"/>
      <c r="HFJ159" s="489"/>
      <c r="HFK159" s="489"/>
      <c r="HFL159" s="489"/>
      <c r="HFM159" s="489"/>
      <c r="HFN159" s="489"/>
      <c r="HFO159" s="489"/>
      <c r="HFP159" s="489"/>
      <c r="HFQ159" s="489"/>
      <c r="HFR159" s="489"/>
      <c r="HFS159" s="489"/>
      <c r="HFT159" s="489"/>
      <c r="HFU159" s="489"/>
      <c r="HFV159" s="489"/>
      <c r="HFW159" s="489"/>
      <c r="HFX159" s="489"/>
      <c r="HFY159" s="489"/>
      <c r="HFZ159" s="489"/>
      <c r="HGA159" s="489"/>
      <c r="HGB159" s="489"/>
      <c r="HGC159" s="489"/>
      <c r="HGD159" s="489"/>
      <c r="HGE159" s="489"/>
      <c r="HGF159" s="489"/>
      <c r="HGG159" s="489"/>
      <c r="HGH159" s="489"/>
      <c r="HGI159" s="489"/>
      <c r="HGJ159" s="489"/>
      <c r="HGK159" s="489"/>
      <c r="HGL159" s="489"/>
      <c r="HGM159" s="489"/>
      <c r="HGN159" s="489"/>
      <c r="HGO159" s="489"/>
      <c r="HGP159" s="489"/>
      <c r="HGQ159" s="489"/>
      <c r="HGR159" s="489"/>
      <c r="HGS159" s="489"/>
      <c r="HGT159" s="489"/>
      <c r="HGU159" s="489"/>
      <c r="HGV159" s="489"/>
      <c r="HGW159" s="489"/>
      <c r="HGX159" s="489"/>
      <c r="HGY159" s="489"/>
      <c r="HGZ159" s="489"/>
      <c r="HHA159" s="489"/>
      <c r="HHB159" s="489"/>
      <c r="HHC159" s="489"/>
      <c r="HHD159" s="489"/>
      <c r="HHE159" s="489"/>
      <c r="HHF159" s="489"/>
      <c r="HHG159" s="489"/>
      <c r="HHH159" s="489"/>
      <c r="HHI159" s="489"/>
      <c r="HHJ159" s="489"/>
      <c r="HHK159" s="489"/>
      <c r="HHL159" s="489"/>
      <c r="HHM159" s="489"/>
      <c r="HHN159" s="489"/>
      <c r="HHO159" s="489"/>
      <c r="HHP159" s="489"/>
      <c r="HHQ159" s="489"/>
      <c r="HHR159" s="489"/>
      <c r="HHS159" s="489"/>
      <c r="HHT159" s="489"/>
      <c r="HHU159" s="489"/>
      <c r="HHV159" s="489"/>
      <c r="HHW159" s="489"/>
      <c r="HHX159" s="489"/>
      <c r="HHY159" s="489"/>
      <c r="HHZ159" s="489"/>
      <c r="HIA159" s="489"/>
      <c r="HIB159" s="489"/>
      <c r="HIC159" s="489"/>
      <c r="HID159" s="489"/>
      <c r="HIE159" s="489"/>
      <c r="HIF159" s="489"/>
      <c r="HIG159" s="489"/>
      <c r="HIH159" s="489"/>
      <c r="HII159" s="489"/>
      <c r="HIJ159" s="489"/>
      <c r="HIK159" s="489"/>
      <c r="HIL159" s="489"/>
      <c r="HIM159" s="489"/>
      <c r="HIN159" s="489"/>
      <c r="HIO159" s="489"/>
      <c r="HIP159" s="489"/>
      <c r="HIQ159" s="489"/>
      <c r="HIR159" s="489"/>
      <c r="HIS159" s="489"/>
      <c r="HIT159" s="489"/>
      <c r="HIU159" s="489"/>
      <c r="HIV159" s="489"/>
      <c r="HIW159" s="489"/>
      <c r="HIX159" s="489"/>
      <c r="HIY159" s="489"/>
      <c r="HIZ159" s="489"/>
      <c r="HJA159" s="489"/>
      <c r="HJB159" s="489"/>
      <c r="HJC159" s="489"/>
      <c r="HJD159" s="489"/>
      <c r="HJE159" s="489"/>
      <c r="HJF159" s="489"/>
      <c r="HJG159" s="489"/>
      <c r="HJH159" s="489"/>
      <c r="HJI159" s="489"/>
      <c r="HJJ159" s="489"/>
      <c r="HJK159" s="489"/>
      <c r="HJL159" s="489"/>
      <c r="HJM159" s="489"/>
      <c r="HJN159" s="489"/>
      <c r="HJO159" s="489"/>
      <c r="HJP159" s="489"/>
      <c r="HJQ159" s="489"/>
      <c r="HJR159" s="489"/>
      <c r="HJS159" s="489"/>
      <c r="HJT159" s="489"/>
      <c r="HJU159" s="489"/>
      <c r="HJV159" s="489"/>
      <c r="HJW159" s="489"/>
      <c r="HJX159" s="489"/>
      <c r="HJY159" s="489"/>
      <c r="HJZ159" s="489"/>
      <c r="HKA159" s="489"/>
      <c r="HKB159" s="489"/>
      <c r="HKC159" s="489"/>
      <c r="HKD159" s="489"/>
      <c r="HKE159" s="489"/>
      <c r="HKF159" s="489"/>
      <c r="HKG159" s="489"/>
      <c r="HKH159" s="489"/>
      <c r="HKI159" s="489"/>
      <c r="HKJ159" s="489"/>
      <c r="HKK159" s="489"/>
      <c r="HKL159" s="489"/>
      <c r="HKM159" s="489"/>
      <c r="HKN159" s="489"/>
      <c r="HKO159" s="489"/>
      <c r="HKP159" s="489"/>
      <c r="HKQ159" s="489"/>
      <c r="HKR159" s="489"/>
      <c r="HKS159" s="489"/>
      <c r="HKT159" s="489"/>
      <c r="HKU159" s="489"/>
      <c r="HKV159" s="489"/>
      <c r="HKW159" s="489"/>
      <c r="HKX159" s="489"/>
      <c r="HKY159" s="489"/>
      <c r="HKZ159" s="489"/>
      <c r="HLA159" s="489"/>
      <c r="HLB159" s="489"/>
      <c r="HLC159" s="489"/>
      <c r="HLD159" s="489"/>
      <c r="HLE159" s="489"/>
      <c r="HLF159" s="489"/>
      <c r="HLG159" s="489"/>
      <c r="HLH159" s="489"/>
      <c r="HLI159" s="489"/>
      <c r="HLJ159" s="489"/>
      <c r="HLK159" s="489"/>
      <c r="HLL159" s="489"/>
      <c r="HLM159" s="489"/>
      <c r="HLN159" s="489"/>
      <c r="HLO159" s="489"/>
      <c r="HLP159" s="489"/>
      <c r="HLQ159" s="489"/>
      <c r="HLR159" s="489"/>
      <c r="HLS159" s="489"/>
      <c r="HLT159" s="489"/>
      <c r="HLU159" s="489"/>
      <c r="HLV159" s="489"/>
      <c r="HLW159" s="489"/>
      <c r="HLX159" s="489"/>
      <c r="HLY159" s="489"/>
      <c r="HLZ159" s="489"/>
      <c r="HMA159" s="489"/>
      <c r="HMB159" s="489"/>
      <c r="HMC159" s="489"/>
      <c r="HMD159" s="489"/>
      <c r="HME159" s="489"/>
      <c r="HMF159" s="489"/>
      <c r="HMG159" s="489"/>
      <c r="HMH159" s="489"/>
      <c r="HMI159" s="489"/>
      <c r="HMJ159" s="489"/>
      <c r="HMK159" s="489"/>
      <c r="HML159" s="489"/>
      <c r="HMM159" s="489"/>
      <c r="HMN159" s="489"/>
      <c r="HMO159" s="489"/>
      <c r="HMP159" s="489"/>
      <c r="HMQ159" s="489"/>
      <c r="HMR159" s="489"/>
      <c r="HMS159" s="489"/>
      <c r="HMT159" s="489"/>
      <c r="HMU159" s="489"/>
      <c r="HMV159" s="489"/>
      <c r="HMW159" s="489"/>
      <c r="HMX159" s="489"/>
      <c r="HMY159" s="489"/>
      <c r="HMZ159" s="489"/>
      <c r="HNA159" s="489"/>
      <c r="HNB159" s="489"/>
      <c r="HNC159" s="489"/>
      <c r="HND159" s="489"/>
      <c r="HNE159" s="489"/>
      <c r="HNF159" s="489"/>
      <c r="HNG159" s="489"/>
      <c r="HNH159" s="489"/>
      <c r="HNI159" s="489"/>
      <c r="HNJ159" s="489"/>
      <c r="HNK159" s="489"/>
      <c r="HNL159" s="489"/>
      <c r="HNM159" s="489"/>
      <c r="HNN159" s="489"/>
      <c r="HNO159" s="489"/>
      <c r="HNP159" s="489"/>
      <c r="HNQ159" s="489"/>
      <c r="HNR159" s="489"/>
      <c r="HNS159" s="489"/>
      <c r="HNT159" s="489"/>
      <c r="HNU159" s="489"/>
      <c r="HNV159" s="489"/>
      <c r="HNW159" s="489"/>
      <c r="HNX159" s="489"/>
      <c r="HNY159" s="489"/>
      <c r="HNZ159" s="489"/>
      <c r="HOA159" s="489"/>
      <c r="HOB159" s="489"/>
      <c r="HOC159" s="489"/>
      <c r="HOD159" s="489"/>
      <c r="HOE159" s="489"/>
      <c r="HOF159" s="489"/>
      <c r="HOG159" s="489"/>
      <c r="HOH159" s="489"/>
      <c r="HOI159" s="489"/>
      <c r="HOJ159" s="489"/>
      <c r="HOK159" s="489"/>
      <c r="HOL159" s="489"/>
      <c r="HOM159" s="489"/>
      <c r="HON159" s="489"/>
      <c r="HOO159" s="489"/>
      <c r="HOP159" s="489"/>
      <c r="HOQ159" s="489"/>
      <c r="HOR159" s="489"/>
      <c r="HOS159" s="489"/>
      <c r="HOT159" s="489"/>
      <c r="HOU159" s="489"/>
      <c r="HOV159" s="489"/>
      <c r="HOW159" s="489"/>
      <c r="HOX159" s="489"/>
      <c r="HOY159" s="489"/>
      <c r="HOZ159" s="489"/>
      <c r="HPA159" s="489"/>
      <c r="HPB159" s="489"/>
      <c r="HPC159" s="489"/>
      <c r="HPD159" s="489"/>
      <c r="HPE159" s="489"/>
      <c r="HPF159" s="489"/>
      <c r="HPG159" s="489"/>
      <c r="HPH159" s="489"/>
      <c r="HPI159" s="489"/>
      <c r="HPJ159" s="489"/>
      <c r="HPK159" s="489"/>
      <c r="HPL159" s="489"/>
      <c r="HPM159" s="489"/>
      <c r="HPN159" s="489"/>
      <c r="HPO159" s="489"/>
      <c r="HPP159" s="489"/>
      <c r="HPQ159" s="489"/>
      <c r="HPR159" s="489"/>
      <c r="HPS159" s="489"/>
      <c r="HPT159" s="489"/>
      <c r="HPU159" s="489"/>
      <c r="HPV159" s="489"/>
      <c r="HPW159" s="489"/>
      <c r="HPX159" s="489"/>
      <c r="HPY159" s="489"/>
      <c r="HPZ159" s="489"/>
      <c r="HQA159" s="489"/>
      <c r="HQB159" s="489"/>
      <c r="HQC159" s="489"/>
      <c r="HQD159" s="489"/>
      <c r="HQE159" s="489"/>
      <c r="HQF159" s="489"/>
      <c r="HQG159" s="489"/>
      <c r="HQH159" s="489"/>
      <c r="HQI159" s="489"/>
      <c r="HQJ159" s="489"/>
      <c r="HQK159" s="489"/>
      <c r="HQL159" s="489"/>
      <c r="HQM159" s="489"/>
      <c r="HQN159" s="489"/>
      <c r="HQO159" s="489"/>
      <c r="HQP159" s="489"/>
      <c r="HQQ159" s="489"/>
      <c r="HQR159" s="489"/>
      <c r="HQS159" s="489"/>
      <c r="HQT159" s="489"/>
      <c r="HQU159" s="489"/>
      <c r="HQV159" s="489"/>
      <c r="HQW159" s="489"/>
      <c r="HQX159" s="489"/>
      <c r="HQY159" s="489"/>
      <c r="HQZ159" s="489"/>
      <c r="HRA159" s="489"/>
      <c r="HRB159" s="489"/>
      <c r="HRC159" s="489"/>
      <c r="HRD159" s="489"/>
      <c r="HRE159" s="489"/>
      <c r="HRF159" s="489"/>
      <c r="HRG159" s="489"/>
      <c r="HRH159" s="489"/>
      <c r="HRI159" s="489"/>
      <c r="HRJ159" s="489"/>
      <c r="HRK159" s="489"/>
      <c r="HRL159" s="489"/>
      <c r="HRM159" s="489"/>
      <c r="HRN159" s="489"/>
      <c r="HRO159" s="489"/>
      <c r="HRP159" s="489"/>
      <c r="HRQ159" s="489"/>
      <c r="HRR159" s="489"/>
      <c r="HRS159" s="489"/>
      <c r="HRT159" s="489"/>
      <c r="HRU159" s="489"/>
      <c r="HRV159" s="489"/>
      <c r="HRW159" s="489"/>
      <c r="HRX159" s="489"/>
      <c r="HRY159" s="489"/>
      <c r="HRZ159" s="489"/>
      <c r="HSA159" s="489"/>
      <c r="HSB159" s="489"/>
      <c r="HSC159" s="489"/>
      <c r="HSD159" s="489"/>
      <c r="HSE159" s="489"/>
      <c r="HSF159" s="489"/>
      <c r="HSG159" s="489"/>
      <c r="HSH159" s="489"/>
      <c r="HSI159" s="489"/>
      <c r="HSJ159" s="489"/>
      <c r="HSK159" s="489"/>
      <c r="HSL159" s="489"/>
      <c r="HSM159" s="489"/>
      <c r="HSN159" s="489"/>
      <c r="HSO159" s="489"/>
      <c r="HSP159" s="489"/>
      <c r="HSQ159" s="489"/>
      <c r="HSR159" s="489"/>
      <c r="HSS159" s="489"/>
      <c r="HST159" s="489"/>
      <c r="HSU159" s="489"/>
      <c r="HSV159" s="489"/>
      <c r="HSW159" s="489"/>
      <c r="HSX159" s="489"/>
      <c r="HSY159" s="489"/>
      <c r="HSZ159" s="489"/>
      <c r="HTA159" s="489"/>
      <c r="HTB159" s="489"/>
      <c r="HTC159" s="489"/>
      <c r="HTD159" s="489"/>
      <c r="HTE159" s="489"/>
      <c r="HTF159" s="489"/>
      <c r="HTG159" s="489"/>
      <c r="HTH159" s="489"/>
      <c r="HTI159" s="489"/>
      <c r="HTJ159" s="489"/>
      <c r="HTK159" s="489"/>
      <c r="HTL159" s="489"/>
      <c r="HTM159" s="489"/>
      <c r="HTN159" s="489"/>
      <c r="HTO159" s="489"/>
      <c r="HTP159" s="489"/>
      <c r="HTQ159" s="489"/>
      <c r="HTR159" s="489"/>
      <c r="HTS159" s="489"/>
      <c r="HTT159" s="489"/>
      <c r="HTU159" s="489"/>
      <c r="HTV159" s="489"/>
      <c r="HTW159" s="489"/>
      <c r="HTX159" s="489"/>
      <c r="HTY159" s="489"/>
      <c r="HTZ159" s="489"/>
      <c r="HUA159" s="489"/>
      <c r="HUB159" s="489"/>
      <c r="HUC159" s="489"/>
      <c r="HUD159" s="489"/>
      <c r="HUE159" s="489"/>
      <c r="HUF159" s="489"/>
      <c r="HUG159" s="489"/>
      <c r="HUH159" s="489"/>
      <c r="HUI159" s="489"/>
      <c r="HUJ159" s="489"/>
      <c r="HUK159" s="489"/>
      <c r="HUL159" s="489"/>
      <c r="HUM159" s="489"/>
      <c r="HUN159" s="489"/>
      <c r="HUO159" s="489"/>
      <c r="HUP159" s="489"/>
      <c r="HUQ159" s="489"/>
      <c r="HUR159" s="489"/>
      <c r="HUS159" s="489"/>
      <c r="HUT159" s="489"/>
      <c r="HUU159" s="489"/>
      <c r="HUV159" s="489"/>
      <c r="HUW159" s="489"/>
      <c r="HUX159" s="489"/>
      <c r="HUY159" s="489"/>
      <c r="HUZ159" s="489"/>
      <c r="HVA159" s="489"/>
      <c r="HVB159" s="489"/>
      <c r="HVC159" s="489"/>
      <c r="HVD159" s="489"/>
      <c r="HVE159" s="489"/>
      <c r="HVF159" s="489"/>
      <c r="HVG159" s="489"/>
      <c r="HVH159" s="489"/>
      <c r="HVI159" s="489"/>
      <c r="HVJ159" s="489"/>
      <c r="HVK159" s="489"/>
      <c r="HVL159" s="489"/>
      <c r="HVM159" s="489"/>
      <c r="HVN159" s="489"/>
      <c r="HVO159" s="489"/>
      <c r="HVP159" s="489"/>
      <c r="HVQ159" s="489"/>
      <c r="HVR159" s="489"/>
      <c r="HVS159" s="489"/>
      <c r="HVT159" s="489"/>
      <c r="HVU159" s="489"/>
      <c r="HVV159" s="489"/>
      <c r="HVW159" s="489"/>
      <c r="HVX159" s="489"/>
      <c r="HVY159" s="489"/>
      <c r="HVZ159" s="489"/>
      <c r="HWA159" s="489"/>
      <c r="HWB159" s="489"/>
      <c r="HWC159" s="489"/>
      <c r="HWD159" s="489"/>
      <c r="HWE159" s="489"/>
      <c r="HWF159" s="489"/>
      <c r="HWG159" s="489"/>
      <c r="HWH159" s="489"/>
      <c r="HWI159" s="489"/>
      <c r="HWJ159" s="489"/>
      <c r="HWK159" s="489"/>
      <c r="HWL159" s="489"/>
      <c r="HWM159" s="489"/>
      <c r="HWN159" s="489"/>
      <c r="HWO159" s="489"/>
      <c r="HWP159" s="489"/>
      <c r="HWQ159" s="489"/>
      <c r="HWR159" s="489"/>
      <c r="HWS159" s="489"/>
      <c r="HWT159" s="489"/>
      <c r="HWU159" s="489"/>
      <c r="HWV159" s="489"/>
      <c r="HWW159" s="489"/>
      <c r="HWX159" s="489"/>
      <c r="HWY159" s="489"/>
      <c r="HWZ159" s="489"/>
      <c r="HXA159" s="489"/>
      <c r="HXB159" s="489"/>
      <c r="HXC159" s="489"/>
      <c r="HXD159" s="489"/>
      <c r="HXE159" s="489"/>
      <c r="HXF159" s="489"/>
      <c r="HXG159" s="489"/>
      <c r="HXH159" s="489"/>
      <c r="HXI159" s="489"/>
      <c r="HXJ159" s="489"/>
      <c r="HXK159" s="489"/>
      <c r="HXL159" s="489"/>
      <c r="HXM159" s="489"/>
      <c r="HXN159" s="489"/>
      <c r="HXO159" s="489"/>
      <c r="HXP159" s="489"/>
      <c r="HXQ159" s="489"/>
      <c r="HXR159" s="489"/>
      <c r="HXS159" s="489"/>
      <c r="HXT159" s="489"/>
      <c r="HXU159" s="489"/>
      <c r="HXV159" s="489"/>
      <c r="HXW159" s="489"/>
      <c r="HXX159" s="489"/>
      <c r="HXY159" s="489"/>
      <c r="HXZ159" s="489"/>
      <c r="HYA159" s="489"/>
      <c r="HYB159" s="489"/>
      <c r="HYC159" s="489"/>
      <c r="HYD159" s="489"/>
      <c r="HYE159" s="489"/>
      <c r="HYF159" s="489"/>
      <c r="HYG159" s="489"/>
      <c r="HYH159" s="489"/>
      <c r="HYI159" s="489"/>
      <c r="HYJ159" s="489"/>
      <c r="HYK159" s="489"/>
      <c r="HYL159" s="489"/>
      <c r="HYM159" s="489"/>
      <c r="HYN159" s="489"/>
      <c r="HYO159" s="489"/>
      <c r="HYP159" s="489"/>
      <c r="HYQ159" s="489"/>
      <c r="HYR159" s="489"/>
      <c r="HYS159" s="489"/>
      <c r="HYT159" s="489"/>
      <c r="HYU159" s="489"/>
      <c r="HYV159" s="489"/>
      <c r="HYW159" s="489"/>
      <c r="HYX159" s="489"/>
      <c r="HYY159" s="489"/>
      <c r="HYZ159" s="489"/>
      <c r="HZA159" s="489"/>
      <c r="HZB159" s="489"/>
      <c r="HZC159" s="489"/>
      <c r="HZD159" s="489"/>
      <c r="HZE159" s="489"/>
      <c r="HZF159" s="489"/>
      <c r="HZG159" s="489"/>
      <c r="HZH159" s="489"/>
      <c r="HZI159" s="489"/>
      <c r="HZJ159" s="489"/>
      <c r="HZK159" s="489"/>
      <c r="HZL159" s="489"/>
      <c r="HZM159" s="489"/>
      <c r="HZN159" s="489"/>
      <c r="HZO159" s="489"/>
      <c r="HZP159" s="489"/>
      <c r="HZQ159" s="489"/>
      <c r="HZR159" s="489"/>
      <c r="HZS159" s="489"/>
      <c r="HZT159" s="489"/>
      <c r="HZU159" s="489"/>
      <c r="HZV159" s="489"/>
      <c r="HZW159" s="489"/>
      <c r="HZX159" s="489"/>
      <c r="HZY159" s="489"/>
      <c r="HZZ159" s="489"/>
      <c r="IAA159" s="489"/>
      <c r="IAB159" s="489"/>
      <c r="IAC159" s="489"/>
      <c r="IAD159" s="489"/>
      <c r="IAE159" s="489"/>
      <c r="IAF159" s="489"/>
      <c r="IAG159" s="489"/>
      <c r="IAH159" s="489"/>
      <c r="IAI159" s="489"/>
      <c r="IAJ159" s="489"/>
      <c r="IAK159" s="489"/>
      <c r="IAL159" s="489"/>
      <c r="IAM159" s="489"/>
      <c r="IAN159" s="489"/>
      <c r="IAO159" s="489"/>
      <c r="IAP159" s="489"/>
      <c r="IAQ159" s="489"/>
      <c r="IAR159" s="489"/>
      <c r="IAS159" s="489"/>
      <c r="IAT159" s="489"/>
      <c r="IAU159" s="489"/>
      <c r="IAV159" s="489"/>
      <c r="IAW159" s="489"/>
      <c r="IAX159" s="489"/>
      <c r="IAY159" s="489"/>
      <c r="IAZ159" s="489"/>
      <c r="IBA159" s="489"/>
      <c r="IBB159" s="489"/>
      <c r="IBC159" s="489"/>
      <c r="IBD159" s="489"/>
      <c r="IBE159" s="489"/>
      <c r="IBF159" s="489"/>
      <c r="IBG159" s="489"/>
      <c r="IBH159" s="489"/>
      <c r="IBI159" s="489"/>
      <c r="IBJ159" s="489"/>
      <c r="IBK159" s="489"/>
      <c r="IBL159" s="489"/>
      <c r="IBM159" s="489"/>
      <c r="IBN159" s="489"/>
      <c r="IBO159" s="489"/>
      <c r="IBP159" s="489"/>
      <c r="IBQ159" s="489"/>
      <c r="IBR159" s="489"/>
      <c r="IBS159" s="489"/>
      <c r="IBT159" s="489"/>
      <c r="IBU159" s="489"/>
      <c r="IBV159" s="489"/>
      <c r="IBW159" s="489"/>
      <c r="IBX159" s="489"/>
      <c r="IBY159" s="489"/>
      <c r="IBZ159" s="489"/>
      <c r="ICA159" s="489"/>
      <c r="ICB159" s="489"/>
      <c r="ICC159" s="489"/>
      <c r="ICD159" s="489"/>
      <c r="ICE159" s="489"/>
      <c r="ICF159" s="489"/>
      <c r="ICG159" s="489"/>
      <c r="ICH159" s="489"/>
      <c r="ICI159" s="489"/>
      <c r="ICJ159" s="489"/>
      <c r="ICK159" s="489"/>
      <c r="ICL159" s="489"/>
      <c r="ICM159" s="489"/>
      <c r="ICN159" s="489"/>
      <c r="ICO159" s="489"/>
      <c r="ICP159" s="489"/>
      <c r="ICQ159" s="489"/>
      <c r="ICR159" s="489"/>
      <c r="ICS159" s="489"/>
      <c r="ICT159" s="489"/>
      <c r="ICU159" s="489"/>
      <c r="ICV159" s="489"/>
      <c r="ICW159" s="489"/>
      <c r="ICX159" s="489"/>
      <c r="ICY159" s="489"/>
      <c r="ICZ159" s="489"/>
      <c r="IDA159" s="489"/>
      <c r="IDB159" s="489"/>
      <c r="IDC159" s="489"/>
      <c r="IDD159" s="489"/>
      <c r="IDE159" s="489"/>
      <c r="IDF159" s="489"/>
      <c r="IDG159" s="489"/>
      <c r="IDH159" s="489"/>
      <c r="IDI159" s="489"/>
      <c r="IDJ159" s="489"/>
      <c r="IDK159" s="489"/>
      <c r="IDL159" s="489"/>
      <c r="IDM159" s="489"/>
      <c r="IDN159" s="489"/>
      <c r="IDO159" s="489"/>
      <c r="IDP159" s="489"/>
      <c r="IDQ159" s="489"/>
      <c r="IDR159" s="489"/>
      <c r="IDS159" s="489"/>
      <c r="IDT159" s="489"/>
      <c r="IDU159" s="489"/>
      <c r="IDV159" s="489"/>
      <c r="IDW159" s="489"/>
      <c r="IDX159" s="489"/>
      <c r="IDY159" s="489"/>
      <c r="IDZ159" s="489"/>
      <c r="IEA159" s="489"/>
      <c r="IEB159" s="489"/>
      <c r="IEC159" s="489"/>
      <c r="IED159" s="489"/>
      <c r="IEE159" s="489"/>
      <c r="IEF159" s="489"/>
      <c r="IEG159" s="489"/>
      <c r="IEH159" s="489"/>
      <c r="IEI159" s="489"/>
      <c r="IEJ159" s="489"/>
      <c r="IEK159" s="489"/>
      <c r="IEL159" s="489"/>
      <c r="IEM159" s="489"/>
      <c r="IEN159" s="489"/>
      <c r="IEO159" s="489"/>
      <c r="IEP159" s="489"/>
      <c r="IEQ159" s="489"/>
      <c r="IER159" s="489"/>
      <c r="IES159" s="489"/>
      <c r="IET159" s="489"/>
      <c r="IEU159" s="489"/>
      <c r="IEV159" s="489"/>
      <c r="IEW159" s="489"/>
      <c r="IEX159" s="489"/>
      <c r="IEY159" s="489"/>
      <c r="IEZ159" s="489"/>
      <c r="IFA159" s="489"/>
      <c r="IFB159" s="489"/>
      <c r="IFC159" s="489"/>
      <c r="IFD159" s="489"/>
      <c r="IFE159" s="489"/>
      <c r="IFF159" s="489"/>
      <c r="IFG159" s="489"/>
      <c r="IFH159" s="489"/>
      <c r="IFI159" s="489"/>
      <c r="IFJ159" s="489"/>
      <c r="IFK159" s="489"/>
      <c r="IFL159" s="489"/>
      <c r="IFM159" s="489"/>
      <c r="IFN159" s="489"/>
      <c r="IFO159" s="489"/>
      <c r="IFP159" s="489"/>
      <c r="IFQ159" s="489"/>
      <c r="IFR159" s="489"/>
      <c r="IFS159" s="489"/>
      <c r="IFT159" s="489"/>
      <c r="IFU159" s="489"/>
      <c r="IFV159" s="489"/>
      <c r="IFW159" s="489"/>
      <c r="IFX159" s="489"/>
      <c r="IFY159" s="489"/>
      <c r="IFZ159" s="489"/>
      <c r="IGA159" s="489"/>
      <c r="IGB159" s="489"/>
      <c r="IGC159" s="489"/>
      <c r="IGD159" s="489"/>
      <c r="IGE159" s="489"/>
      <c r="IGF159" s="489"/>
      <c r="IGG159" s="489"/>
      <c r="IGH159" s="489"/>
      <c r="IGI159" s="489"/>
      <c r="IGJ159" s="489"/>
      <c r="IGK159" s="489"/>
      <c r="IGL159" s="489"/>
      <c r="IGM159" s="489"/>
      <c r="IGN159" s="489"/>
      <c r="IGO159" s="489"/>
      <c r="IGP159" s="489"/>
      <c r="IGQ159" s="489"/>
      <c r="IGR159" s="489"/>
      <c r="IGS159" s="489"/>
      <c r="IGT159" s="489"/>
      <c r="IGU159" s="489"/>
      <c r="IGV159" s="489"/>
      <c r="IGW159" s="489"/>
      <c r="IGX159" s="489"/>
      <c r="IGY159" s="489"/>
      <c r="IGZ159" s="489"/>
      <c r="IHA159" s="489"/>
      <c r="IHB159" s="489"/>
      <c r="IHC159" s="489"/>
      <c r="IHD159" s="489"/>
      <c r="IHE159" s="489"/>
      <c r="IHF159" s="489"/>
      <c r="IHG159" s="489"/>
      <c r="IHH159" s="489"/>
      <c r="IHI159" s="489"/>
      <c r="IHJ159" s="489"/>
      <c r="IHK159" s="489"/>
      <c r="IHL159" s="489"/>
      <c r="IHM159" s="489"/>
      <c r="IHN159" s="489"/>
      <c r="IHO159" s="489"/>
      <c r="IHP159" s="489"/>
      <c r="IHQ159" s="489"/>
      <c r="IHR159" s="489"/>
      <c r="IHS159" s="489"/>
      <c r="IHT159" s="489"/>
      <c r="IHU159" s="489"/>
      <c r="IHV159" s="489"/>
      <c r="IHW159" s="489"/>
      <c r="IHX159" s="489"/>
      <c r="IHY159" s="489"/>
      <c r="IHZ159" s="489"/>
      <c r="IIA159" s="489"/>
      <c r="IIB159" s="489"/>
      <c r="IIC159" s="489"/>
      <c r="IID159" s="489"/>
      <c r="IIE159" s="489"/>
      <c r="IIF159" s="489"/>
      <c r="IIG159" s="489"/>
      <c r="IIH159" s="489"/>
      <c r="III159" s="489"/>
      <c r="IIJ159" s="489"/>
      <c r="IIK159" s="489"/>
      <c r="IIL159" s="489"/>
      <c r="IIM159" s="489"/>
      <c r="IIN159" s="489"/>
      <c r="IIO159" s="489"/>
      <c r="IIP159" s="489"/>
      <c r="IIQ159" s="489"/>
      <c r="IIR159" s="489"/>
      <c r="IIS159" s="489"/>
      <c r="IIT159" s="489"/>
      <c r="IIU159" s="489"/>
      <c r="IIV159" s="489"/>
      <c r="IIW159" s="489"/>
      <c r="IIX159" s="489"/>
      <c r="IIY159" s="489"/>
      <c r="IIZ159" s="489"/>
      <c r="IJA159" s="489"/>
      <c r="IJB159" s="489"/>
      <c r="IJC159" s="489"/>
      <c r="IJD159" s="489"/>
      <c r="IJE159" s="489"/>
      <c r="IJF159" s="489"/>
      <c r="IJG159" s="489"/>
      <c r="IJH159" s="489"/>
      <c r="IJI159" s="489"/>
      <c r="IJJ159" s="489"/>
      <c r="IJK159" s="489"/>
      <c r="IJL159" s="489"/>
      <c r="IJM159" s="489"/>
      <c r="IJN159" s="489"/>
      <c r="IJO159" s="489"/>
      <c r="IJP159" s="489"/>
      <c r="IJQ159" s="489"/>
      <c r="IJR159" s="489"/>
      <c r="IJS159" s="489"/>
      <c r="IJT159" s="489"/>
      <c r="IJU159" s="489"/>
      <c r="IJV159" s="489"/>
      <c r="IJW159" s="489"/>
      <c r="IJX159" s="489"/>
      <c r="IJY159" s="489"/>
      <c r="IJZ159" s="489"/>
      <c r="IKA159" s="489"/>
      <c r="IKB159" s="489"/>
      <c r="IKC159" s="489"/>
      <c r="IKD159" s="489"/>
      <c r="IKE159" s="489"/>
      <c r="IKF159" s="489"/>
      <c r="IKG159" s="489"/>
      <c r="IKH159" s="489"/>
      <c r="IKI159" s="489"/>
      <c r="IKJ159" s="489"/>
      <c r="IKK159" s="489"/>
      <c r="IKL159" s="489"/>
      <c r="IKM159" s="489"/>
      <c r="IKN159" s="489"/>
      <c r="IKO159" s="489"/>
      <c r="IKP159" s="489"/>
      <c r="IKQ159" s="489"/>
      <c r="IKR159" s="489"/>
      <c r="IKS159" s="489"/>
      <c r="IKT159" s="489"/>
      <c r="IKU159" s="489"/>
      <c r="IKV159" s="489"/>
      <c r="IKW159" s="489"/>
      <c r="IKX159" s="489"/>
      <c r="IKY159" s="489"/>
      <c r="IKZ159" s="489"/>
      <c r="ILA159" s="489"/>
      <c r="ILB159" s="489"/>
      <c r="ILC159" s="489"/>
      <c r="ILD159" s="489"/>
      <c r="ILE159" s="489"/>
      <c r="ILF159" s="489"/>
      <c r="ILG159" s="489"/>
      <c r="ILH159" s="489"/>
      <c r="ILI159" s="489"/>
      <c r="ILJ159" s="489"/>
      <c r="ILK159" s="489"/>
      <c r="ILL159" s="489"/>
      <c r="ILM159" s="489"/>
      <c r="ILN159" s="489"/>
      <c r="ILO159" s="489"/>
      <c r="ILP159" s="489"/>
      <c r="ILQ159" s="489"/>
      <c r="ILR159" s="489"/>
      <c r="ILS159" s="489"/>
      <c r="ILT159" s="489"/>
      <c r="ILU159" s="489"/>
      <c r="ILV159" s="489"/>
      <c r="ILW159" s="489"/>
      <c r="ILX159" s="489"/>
      <c r="ILY159" s="489"/>
      <c r="ILZ159" s="489"/>
      <c r="IMA159" s="489"/>
      <c r="IMB159" s="489"/>
      <c r="IMC159" s="489"/>
      <c r="IMD159" s="489"/>
      <c r="IME159" s="489"/>
      <c r="IMF159" s="489"/>
      <c r="IMG159" s="489"/>
      <c r="IMH159" s="489"/>
      <c r="IMI159" s="489"/>
      <c r="IMJ159" s="489"/>
      <c r="IMK159" s="489"/>
      <c r="IML159" s="489"/>
      <c r="IMM159" s="489"/>
      <c r="IMN159" s="489"/>
      <c r="IMO159" s="489"/>
      <c r="IMP159" s="489"/>
      <c r="IMQ159" s="489"/>
      <c r="IMR159" s="489"/>
      <c r="IMS159" s="489"/>
      <c r="IMT159" s="489"/>
      <c r="IMU159" s="489"/>
      <c r="IMV159" s="489"/>
      <c r="IMW159" s="489"/>
      <c r="IMX159" s="489"/>
      <c r="IMY159" s="489"/>
      <c r="IMZ159" s="489"/>
      <c r="INA159" s="489"/>
      <c r="INB159" s="489"/>
      <c r="INC159" s="489"/>
      <c r="IND159" s="489"/>
      <c r="INE159" s="489"/>
      <c r="INF159" s="489"/>
      <c r="ING159" s="489"/>
      <c r="INH159" s="489"/>
      <c r="INI159" s="489"/>
      <c r="INJ159" s="489"/>
      <c r="INK159" s="489"/>
      <c r="INL159" s="489"/>
      <c r="INM159" s="489"/>
      <c r="INN159" s="489"/>
      <c r="INO159" s="489"/>
      <c r="INP159" s="489"/>
      <c r="INQ159" s="489"/>
      <c r="INR159" s="489"/>
      <c r="INS159" s="489"/>
      <c r="INT159" s="489"/>
      <c r="INU159" s="489"/>
      <c r="INV159" s="489"/>
      <c r="INW159" s="489"/>
      <c r="INX159" s="489"/>
      <c r="INY159" s="489"/>
      <c r="INZ159" s="489"/>
      <c r="IOA159" s="489"/>
      <c r="IOB159" s="489"/>
      <c r="IOC159" s="489"/>
      <c r="IOD159" s="489"/>
      <c r="IOE159" s="489"/>
      <c r="IOF159" s="489"/>
      <c r="IOG159" s="489"/>
      <c r="IOH159" s="489"/>
      <c r="IOI159" s="489"/>
      <c r="IOJ159" s="489"/>
      <c r="IOK159" s="489"/>
      <c r="IOL159" s="489"/>
      <c r="IOM159" s="489"/>
      <c r="ION159" s="489"/>
      <c r="IOO159" s="489"/>
      <c r="IOP159" s="489"/>
      <c r="IOQ159" s="489"/>
      <c r="IOR159" s="489"/>
      <c r="IOS159" s="489"/>
      <c r="IOT159" s="489"/>
      <c r="IOU159" s="489"/>
      <c r="IOV159" s="489"/>
      <c r="IOW159" s="489"/>
      <c r="IOX159" s="489"/>
      <c r="IOY159" s="489"/>
      <c r="IOZ159" s="489"/>
      <c r="IPA159" s="489"/>
      <c r="IPB159" s="489"/>
      <c r="IPC159" s="489"/>
      <c r="IPD159" s="489"/>
      <c r="IPE159" s="489"/>
      <c r="IPF159" s="489"/>
      <c r="IPG159" s="489"/>
      <c r="IPH159" s="489"/>
      <c r="IPI159" s="489"/>
      <c r="IPJ159" s="489"/>
      <c r="IPK159" s="489"/>
      <c r="IPL159" s="489"/>
      <c r="IPM159" s="489"/>
      <c r="IPN159" s="489"/>
      <c r="IPO159" s="489"/>
      <c r="IPP159" s="489"/>
      <c r="IPQ159" s="489"/>
      <c r="IPR159" s="489"/>
      <c r="IPS159" s="489"/>
      <c r="IPT159" s="489"/>
      <c r="IPU159" s="489"/>
      <c r="IPV159" s="489"/>
      <c r="IPW159" s="489"/>
      <c r="IPX159" s="489"/>
      <c r="IPY159" s="489"/>
      <c r="IPZ159" s="489"/>
      <c r="IQA159" s="489"/>
      <c r="IQB159" s="489"/>
      <c r="IQC159" s="489"/>
      <c r="IQD159" s="489"/>
      <c r="IQE159" s="489"/>
      <c r="IQF159" s="489"/>
      <c r="IQG159" s="489"/>
      <c r="IQH159" s="489"/>
      <c r="IQI159" s="489"/>
      <c r="IQJ159" s="489"/>
      <c r="IQK159" s="489"/>
      <c r="IQL159" s="489"/>
      <c r="IQM159" s="489"/>
      <c r="IQN159" s="489"/>
      <c r="IQO159" s="489"/>
      <c r="IQP159" s="489"/>
      <c r="IQQ159" s="489"/>
      <c r="IQR159" s="489"/>
      <c r="IQS159" s="489"/>
      <c r="IQT159" s="489"/>
      <c r="IQU159" s="489"/>
      <c r="IQV159" s="489"/>
      <c r="IQW159" s="489"/>
      <c r="IQX159" s="489"/>
      <c r="IQY159" s="489"/>
      <c r="IQZ159" s="489"/>
      <c r="IRA159" s="489"/>
      <c r="IRB159" s="489"/>
      <c r="IRC159" s="489"/>
      <c r="IRD159" s="489"/>
      <c r="IRE159" s="489"/>
      <c r="IRF159" s="489"/>
      <c r="IRG159" s="489"/>
      <c r="IRH159" s="489"/>
      <c r="IRI159" s="489"/>
      <c r="IRJ159" s="489"/>
      <c r="IRK159" s="489"/>
      <c r="IRL159" s="489"/>
      <c r="IRM159" s="489"/>
      <c r="IRN159" s="489"/>
      <c r="IRO159" s="489"/>
      <c r="IRP159" s="489"/>
      <c r="IRQ159" s="489"/>
      <c r="IRR159" s="489"/>
      <c r="IRS159" s="489"/>
      <c r="IRT159" s="489"/>
      <c r="IRU159" s="489"/>
      <c r="IRV159" s="489"/>
      <c r="IRW159" s="489"/>
      <c r="IRX159" s="489"/>
      <c r="IRY159" s="489"/>
      <c r="IRZ159" s="489"/>
      <c r="ISA159" s="489"/>
      <c r="ISB159" s="489"/>
      <c r="ISC159" s="489"/>
      <c r="ISD159" s="489"/>
      <c r="ISE159" s="489"/>
      <c r="ISF159" s="489"/>
      <c r="ISG159" s="489"/>
      <c r="ISH159" s="489"/>
      <c r="ISI159" s="489"/>
      <c r="ISJ159" s="489"/>
      <c r="ISK159" s="489"/>
      <c r="ISL159" s="489"/>
      <c r="ISM159" s="489"/>
      <c r="ISN159" s="489"/>
      <c r="ISO159" s="489"/>
      <c r="ISP159" s="489"/>
      <c r="ISQ159" s="489"/>
      <c r="ISR159" s="489"/>
      <c r="ISS159" s="489"/>
      <c r="IST159" s="489"/>
      <c r="ISU159" s="489"/>
      <c r="ISV159" s="489"/>
      <c r="ISW159" s="489"/>
      <c r="ISX159" s="489"/>
      <c r="ISY159" s="489"/>
      <c r="ISZ159" s="489"/>
      <c r="ITA159" s="489"/>
      <c r="ITB159" s="489"/>
      <c r="ITC159" s="489"/>
      <c r="ITD159" s="489"/>
      <c r="ITE159" s="489"/>
      <c r="ITF159" s="489"/>
      <c r="ITG159" s="489"/>
      <c r="ITH159" s="489"/>
      <c r="ITI159" s="489"/>
      <c r="ITJ159" s="489"/>
      <c r="ITK159" s="489"/>
      <c r="ITL159" s="489"/>
      <c r="ITM159" s="489"/>
      <c r="ITN159" s="489"/>
      <c r="ITO159" s="489"/>
      <c r="ITP159" s="489"/>
      <c r="ITQ159" s="489"/>
      <c r="ITR159" s="489"/>
      <c r="ITS159" s="489"/>
      <c r="ITT159" s="489"/>
      <c r="ITU159" s="489"/>
      <c r="ITV159" s="489"/>
      <c r="ITW159" s="489"/>
      <c r="ITX159" s="489"/>
      <c r="ITY159" s="489"/>
      <c r="ITZ159" s="489"/>
      <c r="IUA159" s="489"/>
      <c r="IUB159" s="489"/>
      <c r="IUC159" s="489"/>
      <c r="IUD159" s="489"/>
      <c r="IUE159" s="489"/>
      <c r="IUF159" s="489"/>
      <c r="IUG159" s="489"/>
      <c r="IUH159" s="489"/>
      <c r="IUI159" s="489"/>
      <c r="IUJ159" s="489"/>
      <c r="IUK159" s="489"/>
      <c r="IUL159" s="489"/>
      <c r="IUM159" s="489"/>
      <c r="IUN159" s="489"/>
      <c r="IUO159" s="489"/>
      <c r="IUP159" s="489"/>
      <c r="IUQ159" s="489"/>
      <c r="IUR159" s="489"/>
      <c r="IUS159" s="489"/>
      <c r="IUT159" s="489"/>
      <c r="IUU159" s="489"/>
      <c r="IUV159" s="489"/>
      <c r="IUW159" s="489"/>
      <c r="IUX159" s="489"/>
      <c r="IUY159" s="489"/>
      <c r="IUZ159" s="489"/>
      <c r="IVA159" s="489"/>
      <c r="IVB159" s="489"/>
      <c r="IVC159" s="489"/>
      <c r="IVD159" s="489"/>
      <c r="IVE159" s="489"/>
      <c r="IVF159" s="489"/>
      <c r="IVG159" s="489"/>
      <c r="IVH159" s="489"/>
      <c r="IVI159" s="489"/>
      <c r="IVJ159" s="489"/>
      <c r="IVK159" s="489"/>
      <c r="IVL159" s="489"/>
      <c r="IVM159" s="489"/>
      <c r="IVN159" s="489"/>
      <c r="IVO159" s="489"/>
      <c r="IVP159" s="489"/>
      <c r="IVQ159" s="489"/>
      <c r="IVR159" s="489"/>
      <c r="IVS159" s="489"/>
      <c r="IVT159" s="489"/>
      <c r="IVU159" s="489"/>
      <c r="IVV159" s="489"/>
      <c r="IVW159" s="489"/>
      <c r="IVX159" s="489"/>
      <c r="IVY159" s="489"/>
      <c r="IVZ159" s="489"/>
      <c r="IWA159" s="489"/>
      <c r="IWB159" s="489"/>
      <c r="IWC159" s="489"/>
      <c r="IWD159" s="489"/>
      <c r="IWE159" s="489"/>
      <c r="IWF159" s="489"/>
      <c r="IWG159" s="489"/>
      <c r="IWH159" s="489"/>
      <c r="IWI159" s="489"/>
      <c r="IWJ159" s="489"/>
      <c r="IWK159" s="489"/>
      <c r="IWL159" s="489"/>
      <c r="IWM159" s="489"/>
      <c r="IWN159" s="489"/>
      <c r="IWO159" s="489"/>
      <c r="IWP159" s="489"/>
      <c r="IWQ159" s="489"/>
      <c r="IWR159" s="489"/>
      <c r="IWS159" s="489"/>
      <c r="IWT159" s="489"/>
      <c r="IWU159" s="489"/>
      <c r="IWV159" s="489"/>
      <c r="IWW159" s="489"/>
      <c r="IWX159" s="489"/>
      <c r="IWY159" s="489"/>
      <c r="IWZ159" s="489"/>
      <c r="IXA159" s="489"/>
      <c r="IXB159" s="489"/>
      <c r="IXC159" s="489"/>
      <c r="IXD159" s="489"/>
      <c r="IXE159" s="489"/>
      <c r="IXF159" s="489"/>
      <c r="IXG159" s="489"/>
      <c r="IXH159" s="489"/>
      <c r="IXI159" s="489"/>
      <c r="IXJ159" s="489"/>
      <c r="IXK159" s="489"/>
      <c r="IXL159" s="489"/>
      <c r="IXM159" s="489"/>
      <c r="IXN159" s="489"/>
      <c r="IXO159" s="489"/>
      <c r="IXP159" s="489"/>
      <c r="IXQ159" s="489"/>
      <c r="IXR159" s="489"/>
      <c r="IXS159" s="489"/>
      <c r="IXT159" s="489"/>
      <c r="IXU159" s="489"/>
      <c r="IXV159" s="489"/>
      <c r="IXW159" s="489"/>
      <c r="IXX159" s="489"/>
      <c r="IXY159" s="489"/>
      <c r="IXZ159" s="489"/>
      <c r="IYA159" s="489"/>
      <c r="IYB159" s="489"/>
      <c r="IYC159" s="489"/>
      <c r="IYD159" s="489"/>
      <c r="IYE159" s="489"/>
      <c r="IYF159" s="489"/>
      <c r="IYG159" s="489"/>
      <c r="IYH159" s="489"/>
      <c r="IYI159" s="489"/>
      <c r="IYJ159" s="489"/>
      <c r="IYK159" s="489"/>
      <c r="IYL159" s="489"/>
      <c r="IYM159" s="489"/>
      <c r="IYN159" s="489"/>
      <c r="IYO159" s="489"/>
      <c r="IYP159" s="489"/>
      <c r="IYQ159" s="489"/>
      <c r="IYR159" s="489"/>
      <c r="IYS159" s="489"/>
      <c r="IYT159" s="489"/>
      <c r="IYU159" s="489"/>
      <c r="IYV159" s="489"/>
      <c r="IYW159" s="489"/>
      <c r="IYX159" s="489"/>
      <c r="IYY159" s="489"/>
      <c r="IYZ159" s="489"/>
      <c r="IZA159" s="489"/>
      <c r="IZB159" s="489"/>
      <c r="IZC159" s="489"/>
      <c r="IZD159" s="489"/>
      <c r="IZE159" s="489"/>
      <c r="IZF159" s="489"/>
      <c r="IZG159" s="489"/>
      <c r="IZH159" s="489"/>
      <c r="IZI159" s="489"/>
      <c r="IZJ159" s="489"/>
      <c r="IZK159" s="489"/>
      <c r="IZL159" s="489"/>
      <c r="IZM159" s="489"/>
      <c r="IZN159" s="489"/>
      <c r="IZO159" s="489"/>
      <c r="IZP159" s="489"/>
      <c r="IZQ159" s="489"/>
      <c r="IZR159" s="489"/>
      <c r="IZS159" s="489"/>
      <c r="IZT159" s="489"/>
      <c r="IZU159" s="489"/>
      <c r="IZV159" s="489"/>
      <c r="IZW159" s="489"/>
      <c r="IZX159" s="489"/>
      <c r="IZY159" s="489"/>
      <c r="IZZ159" s="489"/>
      <c r="JAA159" s="489"/>
      <c r="JAB159" s="489"/>
      <c r="JAC159" s="489"/>
      <c r="JAD159" s="489"/>
      <c r="JAE159" s="489"/>
      <c r="JAF159" s="489"/>
      <c r="JAG159" s="489"/>
      <c r="JAH159" s="489"/>
      <c r="JAI159" s="489"/>
      <c r="JAJ159" s="489"/>
      <c r="JAK159" s="489"/>
      <c r="JAL159" s="489"/>
      <c r="JAM159" s="489"/>
      <c r="JAN159" s="489"/>
      <c r="JAO159" s="489"/>
      <c r="JAP159" s="489"/>
      <c r="JAQ159" s="489"/>
      <c r="JAR159" s="489"/>
      <c r="JAS159" s="489"/>
      <c r="JAT159" s="489"/>
      <c r="JAU159" s="489"/>
      <c r="JAV159" s="489"/>
      <c r="JAW159" s="489"/>
      <c r="JAX159" s="489"/>
      <c r="JAY159" s="489"/>
      <c r="JAZ159" s="489"/>
      <c r="JBA159" s="489"/>
      <c r="JBB159" s="489"/>
      <c r="JBC159" s="489"/>
      <c r="JBD159" s="489"/>
      <c r="JBE159" s="489"/>
      <c r="JBF159" s="489"/>
      <c r="JBG159" s="489"/>
      <c r="JBH159" s="489"/>
      <c r="JBI159" s="489"/>
      <c r="JBJ159" s="489"/>
      <c r="JBK159" s="489"/>
      <c r="JBL159" s="489"/>
      <c r="JBM159" s="489"/>
      <c r="JBN159" s="489"/>
      <c r="JBO159" s="489"/>
      <c r="JBP159" s="489"/>
      <c r="JBQ159" s="489"/>
      <c r="JBR159" s="489"/>
      <c r="JBS159" s="489"/>
      <c r="JBT159" s="489"/>
      <c r="JBU159" s="489"/>
      <c r="JBV159" s="489"/>
      <c r="JBW159" s="489"/>
      <c r="JBX159" s="489"/>
      <c r="JBY159" s="489"/>
      <c r="JBZ159" s="489"/>
      <c r="JCA159" s="489"/>
      <c r="JCB159" s="489"/>
      <c r="JCC159" s="489"/>
      <c r="JCD159" s="489"/>
      <c r="JCE159" s="489"/>
      <c r="JCF159" s="489"/>
      <c r="JCG159" s="489"/>
      <c r="JCH159" s="489"/>
      <c r="JCI159" s="489"/>
      <c r="JCJ159" s="489"/>
      <c r="JCK159" s="489"/>
      <c r="JCL159" s="489"/>
      <c r="JCM159" s="489"/>
      <c r="JCN159" s="489"/>
      <c r="JCO159" s="489"/>
      <c r="JCP159" s="489"/>
      <c r="JCQ159" s="489"/>
      <c r="JCR159" s="489"/>
      <c r="JCS159" s="489"/>
      <c r="JCT159" s="489"/>
      <c r="JCU159" s="489"/>
      <c r="JCV159" s="489"/>
      <c r="JCW159" s="489"/>
      <c r="JCX159" s="489"/>
      <c r="JCY159" s="489"/>
      <c r="JCZ159" s="489"/>
      <c r="JDA159" s="489"/>
      <c r="JDB159" s="489"/>
      <c r="JDC159" s="489"/>
      <c r="JDD159" s="489"/>
      <c r="JDE159" s="489"/>
      <c r="JDF159" s="489"/>
      <c r="JDG159" s="489"/>
      <c r="JDH159" s="489"/>
      <c r="JDI159" s="489"/>
      <c r="JDJ159" s="489"/>
      <c r="JDK159" s="489"/>
      <c r="JDL159" s="489"/>
      <c r="JDM159" s="489"/>
      <c r="JDN159" s="489"/>
      <c r="JDO159" s="489"/>
      <c r="JDP159" s="489"/>
      <c r="JDQ159" s="489"/>
      <c r="JDR159" s="489"/>
      <c r="JDS159" s="489"/>
      <c r="JDT159" s="489"/>
      <c r="JDU159" s="489"/>
      <c r="JDV159" s="489"/>
      <c r="JDW159" s="489"/>
      <c r="JDX159" s="489"/>
      <c r="JDY159" s="489"/>
      <c r="JDZ159" s="489"/>
      <c r="JEA159" s="489"/>
      <c r="JEB159" s="489"/>
      <c r="JEC159" s="489"/>
      <c r="JED159" s="489"/>
      <c r="JEE159" s="489"/>
      <c r="JEF159" s="489"/>
      <c r="JEG159" s="489"/>
      <c r="JEH159" s="489"/>
      <c r="JEI159" s="489"/>
      <c r="JEJ159" s="489"/>
      <c r="JEK159" s="489"/>
      <c r="JEL159" s="489"/>
      <c r="JEM159" s="489"/>
      <c r="JEN159" s="489"/>
      <c r="JEO159" s="489"/>
      <c r="JEP159" s="489"/>
      <c r="JEQ159" s="489"/>
      <c r="JER159" s="489"/>
      <c r="JES159" s="489"/>
      <c r="JET159" s="489"/>
      <c r="JEU159" s="489"/>
      <c r="JEV159" s="489"/>
      <c r="JEW159" s="489"/>
      <c r="JEX159" s="489"/>
      <c r="JEY159" s="489"/>
      <c r="JEZ159" s="489"/>
      <c r="JFA159" s="489"/>
      <c r="JFB159" s="489"/>
      <c r="JFC159" s="489"/>
      <c r="JFD159" s="489"/>
      <c r="JFE159" s="489"/>
      <c r="JFF159" s="489"/>
      <c r="JFG159" s="489"/>
      <c r="JFH159" s="489"/>
      <c r="JFI159" s="489"/>
      <c r="JFJ159" s="489"/>
      <c r="JFK159" s="489"/>
      <c r="JFL159" s="489"/>
      <c r="JFM159" s="489"/>
      <c r="JFN159" s="489"/>
      <c r="JFO159" s="489"/>
      <c r="JFP159" s="489"/>
      <c r="JFQ159" s="489"/>
      <c r="JFR159" s="489"/>
      <c r="JFS159" s="489"/>
      <c r="JFT159" s="489"/>
      <c r="JFU159" s="489"/>
      <c r="JFV159" s="489"/>
      <c r="JFW159" s="489"/>
      <c r="JFX159" s="489"/>
      <c r="JFY159" s="489"/>
      <c r="JFZ159" s="489"/>
      <c r="JGA159" s="489"/>
      <c r="JGB159" s="489"/>
      <c r="JGC159" s="489"/>
      <c r="JGD159" s="489"/>
      <c r="JGE159" s="489"/>
      <c r="JGF159" s="489"/>
      <c r="JGG159" s="489"/>
      <c r="JGH159" s="489"/>
      <c r="JGI159" s="489"/>
      <c r="JGJ159" s="489"/>
      <c r="JGK159" s="489"/>
      <c r="JGL159" s="489"/>
      <c r="JGM159" s="489"/>
      <c r="JGN159" s="489"/>
      <c r="JGO159" s="489"/>
      <c r="JGP159" s="489"/>
      <c r="JGQ159" s="489"/>
      <c r="JGR159" s="489"/>
      <c r="JGS159" s="489"/>
      <c r="JGT159" s="489"/>
      <c r="JGU159" s="489"/>
      <c r="JGV159" s="489"/>
      <c r="JGW159" s="489"/>
      <c r="JGX159" s="489"/>
      <c r="JGY159" s="489"/>
      <c r="JGZ159" s="489"/>
      <c r="JHA159" s="489"/>
      <c r="JHB159" s="489"/>
      <c r="JHC159" s="489"/>
      <c r="JHD159" s="489"/>
      <c r="JHE159" s="489"/>
      <c r="JHF159" s="489"/>
      <c r="JHG159" s="489"/>
      <c r="JHH159" s="489"/>
      <c r="JHI159" s="489"/>
      <c r="JHJ159" s="489"/>
      <c r="JHK159" s="489"/>
      <c r="JHL159" s="489"/>
      <c r="JHM159" s="489"/>
      <c r="JHN159" s="489"/>
      <c r="JHO159" s="489"/>
      <c r="JHP159" s="489"/>
      <c r="JHQ159" s="489"/>
      <c r="JHR159" s="489"/>
      <c r="JHS159" s="489"/>
      <c r="JHT159" s="489"/>
      <c r="JHU159" s="489"/>
      <c r="JHV159" s="489"/>
      <c r="JHW159" s="489"/>
      <c r="JHX159" s="489"/>
      <c r="JHY159" s="489"/>
      <c r="JHZ159" s="489"/>
      <c r="JIA159" s="489"/>
      <c r="JIB159" s="489"/>
      <c r="JIC159" s="489"/>
      <c r="JID159" s="489"/>
      <c r="JIE159" s="489"/>
      <c r="JIF159" s="489"/>
      <c r="JIG159" s="489"/>
      <c r="JIH159" s="489"/>
      <c r="JII159" s="489"/>
      <c r="JIJ159" s="489"/>
      <c r="JIK159" s="489"/>
      <c r="JIL159" s="489"/>
      <c r="JIM159" s="489"/>
      <c r="JIN159" s="489"/>
      <c r="JIO159" s="489"/>
      <c r="JIP159" s="489"/>
      <c r="JIQ159" s="489"/>
      <c r="JIR159" s="489"/>
      <c r="JIS159" s="489"/>
      <c r="JIT159" s="489"/>
      <c r="JIU159" s="489"/>
      <c r="JIV159" s="489"/>
      <c r="JIW159" s="489"/>
      <c r="JIX159" s="489"/>
      <c r="JIY159" s="489"/>
      <c r="JIZ159" s="489"/>
      <c r="JJA159" s="489"/>
      <c r="JJB159" s="489"/>
      <c r="JJC159" s="489"/>
      <c r="JJD159" s="489"/>
      <c r="JJE159" s="489"/>
      <c r="JJF159" s="489"/>
      <c r="JJG159" s="489"/>
      <c r="JJH159" s="489"/>
      <c r="JJI159" s="489"/>
      <c r="JJJ159" s="489"/>
      <c r="JJK159" s="489"/>
      <c r="JJL159" s="489"/>
      <c r="JJM159" s="489"/>
      <c r="JJN159" s="489"/>
      <c r="JJO159" s="489"/>
      <c r="JJP159" s="489"/>
      <c r="JJQ159" s="489"/>
      <c r="JJR159" s="489"/>
      <c r="JJS159" s="489"/>
      <c r="JJT159" s="489"/>
      <c r="JJU159" s="489"/>
      <c r="JJV159" s="489"/>
      <c r="JJW159" s="489"/>
      <c r="JJX159" s="489"/>
      <c r="JJY159" s="489"/>
      <c r="JJZ159" s="489"/>
      <c r="JKA159" s="489"/>
      <c r="JKB159" s="489"/>
      <c r="JKC159" s="489"/>
      <c r="JKD159" s="489"/>
      <c r="JKE159" s="489"/>
      <c r="JKF159" s="489"/>
      <c r="JKG159" s="489"/>
      <c r="JKH159" s="489"/>
      <c r="JKI159" s="489"/>
      <c r="JKJ159" s="489"/>
      <c r="JKK159" s="489"/>
      <c r="JKL159" s="489"/>
      <c r="JKM159" s="489"/>
      <c r="JKN159" s="489"/>
      <c r="JKO159" s="489"/>
      <c r="JKP159" s="489"/>
      <c r="JKQ159" s="489"/>
      <c r="JKR159" s="489"/>
      <c r="JKS159" s="489"/>
      <c r="JKT159" s="489"/>
      <c r="JKU159" s="489"/>
      <c r="JKV159" s="489"/>
      <c r="JKW159" s="489"/>
      <c r="JKX159" s="489"/>
      <c r="JKY159" s="489"/>
      <c r="JKZ159" s="489"/>
      <c r="JLA159" s="489"/>
      <c r="JLB159" s="489"/>
      <c r="JLC159" s="489"/>
      <c r="JLD159" s="489"/>
      <c r="JLE159" s="489"/>
      <c r="JLF159" s="489"/>
      <c r="JLG159" s="489"/>
      <c r="JLH159" s="489"/>
      <c r="JLI159" s="489"/>
      <c r="JLJ159" s="489"/>
      <c r="JLK159" s="489"/>
      <c r="JLL159" s="489"/>
      <c r="JLM159" s="489"/>
      <c r="JLN159" s="489"/>
      <c r="JLO159" s="489"/>
      <c r="JLP159" s="489"/>
      <c r="JLQ159" s="489"/>
      <c r="JLR159" s="489"/>
      <c r="JLS159" s="489"/>
      <c r="JLT159" s="489"/>
      <c r="JLU159" s="489"/>
      <c r="JLV159" s="489"/>
      <c r="JLW159" s="489"/>
      <c r="JLX159" s="489"/>
      <c r="JLY159" s="489"/>
      <c r="JLZ159" s="489"/>
      <c r="JMA159" s="489"/>
      <c r="JMB159" s="489"/>
      <c r="JMC159" s="489"/>
      <c r="JMD159" s="489"/>
      <c r="JME159" s="489"/>
      <c r="JMF159" s="489"/>
      <c r="JMG159" s="489"/>
      <c r="JMH159" s="489"/>
      <c r="JMI159" s="489"/>
      <c r="JMJ159" s="489"/>
      <c r="JMK159" s="489"/>
      <c r="JML159" s="489"/>
      <c r="JMM159" s="489"/>
      <c r="JMN159" s="489"/>
      <c r="JMO159" s="489"/>
      <c r="JMP159" s="489"/>
      <c r="JMQ159" s="489"/>
      <c r="JMR159" s="489"/>
      <c r="JMS159" s="489"/>
      <c r="JMT159" s="489"/>
      <c r="JMU159" s="489"/>
      <c r="JMV159" s="489"/>
      <c r="JMW159" s="489"/>
      <c r="JMX159" s="489"/>
      <c r="JMY159" s="489"/>
      <c r="JMZ159" s="489"/>
      <c r="JNA159" s="489"/>
      <c r="JNB159" s="489"/>
      <c r="JNC159" s="489"/>
      <c r="JND159" s="489"/>
      <c r="JNE159" s="489"/>
      <c r="JNF159" s="489"/>
      <c r="JNG159" s="489"/>
      <c r="JNH159" s="489"/>
      <c r="JNI159" s="489"/>
      <c r="JNJ159" s="489"/>
      <c r="JNK159" s="489"/>
      <c r="JNL159" s="489"/>
      <c r="JNM159" s="489"/>
      <c r="JNN159" s="489"/>
      <c r="JNO159" s="489"/>
      <c r="JNP159" s="489"/>
      <c r="JNQ159" s="489"/>
      <c r="JNR159" s="489"/>
      <c r="JNS159" s="489"/>
      <c r="JNT159" s="489"/>
      <c r="JNU159" s="489"/>
      <c r="JNV159" s="489"/>
      <c r="JNW159" s="489"/>
      <c r="JNX159" s="489"/>
      <c r="JNY159" s="489"/>
      <c r="JNZ159" s="489"/>
      <c r="JOA159" s="489"/>
      <c r="JOB159" s="489"/>
      <c r="JOC159" s="489"/>
      <c r="JOD159" s="489"/>
      <c r="JOE159" s="489"/>
      <c r="JOF159" s="489"/>
      <c r="JOG159" s="489"/>
      <c r="JOH159" s="489"/>
      <c r="JOI159" s="489"/>
      <c r="JOJ159" s="489"/>
      <c r="JOK159" s="489"/>
      <c r="JOL159" s="489"/>
      <c r="JOM159" s="489"/>
      <c r="JON159" s="489"/>
      <c r="JOO159" s="489"/>
      <c r="JOP159" s="489"/>
      <c r="JOQ159" s="489"/>
      <c r="JOR159" s="489"/>
      <c r="JOS159" s="489"/>
      <c r="JOT159" s="489"/>
      <c r="JOU159" s="489"/>
      <c r="JOV159" s="489"/>
      <c r="JOW159" s="489"/>
      <c r="JOX159" s="489"/>
      <c r="JOY159" s="489"/>
      <c r="JOZ159" s="489"/>
      <c r="JPA159" s="489"/>
      <c r="JPB159" s="489"/>
      <c r="JPC159" s="489"/>
      <c r="JPD159" s="489"/>
      <c r="JPE159" s="489"/>
      <c r="JPF159" s="489"/>
      <c r="JPG159" s="489"/>
      <c r="JPH159" s="489"/>
      <c r="JPI159" s="489"/>
      <c r="JPJ159" s="489"/>
      <c r="JPK159" s="489"/>
      <c r="JPL159" s="489"/>
      <c r="JPM159" s="489"/>
      <c r="JPN159" s="489"/>
      <c r="JPO159" s="489"/>
      <c r="JPP159" s="489"/>
      <c r="JPQ159" s="489"/>
      <c r="JPR159" s="489"/>
      <c r="JPS159" s="489"/>
      <c r="JPT159" s="489"/>
      <c r="JPU159" s="489"/>
      <c r="JPV159" s="489"/>
      <c r="JPW159" s="489"/>
      <c r="JPX159" s="489"/>
      <c r="JPY159" s="489"/>
      <c r="JPZ159" s="489"/>
      <c r="JQA159" s="489"/>
      <c r="JQB159" s="489"/>
      <c r="JQC159" s="489"/>
      <c r="JQD159" s="489"/>
      <c r="JQE159" s="489"/>
      <c r="JQF159" s="489"/>
      <c r="JQG159" s="489"/>
      <c r="JQH159" s="489"/>
      <c r="JQI159" s="489"/>
      <c r="JQJ159" s="489"/>
      <c r="JQK159" s="489"/>
      <c r="JQL159" s="489"/>
      <c r="JQM159" s="489"/>
      <c r="JQN159" s="489"/>
      <c r="JQO159" s="489"/>
      <c r="JQP159" s="489"/>
      <c r="JQQ159" s="489"/>
      <c r="JQR159" s="489"/>
      <c r="JQS159" s="489"/>
      <c r="JQT159" s="489"/>
      <c r="JQU159" s="489"/>
      <c r="JQV159" s="489"/>
      <c r="JQW159" s="489"/>
      <c r="JQX159" s="489"/>
      <c r="JQY159" s="489"/>
      <c r="JQZ159" s="489"/>
      <c r="JRA159" s="489"/>
      <c r="JRB159" s="489"/>
      <c r="JRC159" s="489"/>
      <c r="JRD159" s="489"/>
      <c r="JRE159" s="489"/>
      <c r="JRF159" s="489"/>
      <c r="JRG159" s="489"/>
      <c r="JRH159" s="489"/>
      <c r="JRI159" s="489"/>
      <c r="JRJ159" s="489"/>
      <c r="JRK159" s="489"/>
      <c r="JRL159" s="489"/>
      <c r="JRM159" s="489"/>
      <c r="JRN159" s="489"/>
      <c r="JRO159" s="489"/>
      <c r="JRP159" s="489"/>
      <c r="JRQ159" s="489"/>
      <c r="JRR159" s="489"/>
      <c r="JRS159" s="489"/>
      <c r="JRT159" s="489"/>
      <c r="JRU159" s="489"/>
      <c r="JRV159" s="489"/>
      <c r="JRW159" s="489"/>
      <c r="JRX159" s="489"/>
      <c r="JRY159" s="489"/>
      <c r="JRZ159" s="489"/>
      <c r="JSA159" s="489"/>
      <c r="JSB159" s="489"/>
      <c r="JSC159" s="489"/>
      <c r="JSD159" s="489"/>
      <c r="JSE159" s="489"/>
      <c r="JSF159" s="489"/>
      <c r="JSG159" s="489"/>
      <c r="JSH159" s="489"/>
      <c r="JSI159" s="489"/>
      <c r="JSJ159" s="489"/>
      <c r="JSK159" s="489"/>
      <c r="JSL159" s="489"/>
      <c r="JSM159" s="489"/>
      <c r="JSN159" s="489"/>
      <c r="JSO159" s="489"/>
      <c r="JSP159" s="489"/>
      <c r="JSQ159" s="489"/>
      <c r="JSR159" s="489"/>
      <c r="JSS159" s="489"/>
      <c r="JST159" s="489"/>
      <c r="JSU159" s="489"/>
      <c r="JSV159" s="489"/>
      <c r="JSW159" s="489"/>
      <c r="JSX159" s="489"/>
      <c r="JSY159" s="489"/>
      <c r="JSZ159" s="489"/>
      <c r="JTA159" s="489"/>
      <c r="JTB159" s="489"/>
      <c r="JTC159" s="489"/>
      <c r="JTD159" s="489"/>
      <c r="JTE159" s="489"/>
      <c r="JTF159" s="489"/>
      <c r="JTG159" s="489"/>
      <c r="JTH159" s="489"/>
      <c r="JTI159" s="489"/>
      <c r="JTJ159" s="489"/>
      <c r="JTK159" s="489"/>
      <c r="JTL159" s="489"/>
      <c r="JTM159" s="489"/>
      <c r="JTN159" s="489"/>
      <c r="JTO159" s="489"/>
      <c r="JTP159" s="489"/>
      <c r="JTQ159" s="489"/>
      <c r="JTR159" s="489"/>
      <c r="JTS159" s="489"/>
      <c r="JTT159" s="489"/>
      <c r="JTU159" s="489"/>
      <c r="JTV159" s="489"/>
      <c r="JTW159" s="489"/>
      <c r="JTX159" s="489"/>
      <c r="JTY159" s="489"/>
      <c r="JTZ159" s="489"/>
      <c r="JUA159" s="489"/>
      <c r="JUB159" s="489"/>
      <c r="JUC159" s="489"/>
      <c r="JUD159" s="489"/>
      <c r="JUE159" s="489"/>
      <c r="JUF159" s="489"/>
      <c r="JUG159" s="489"/>
      <c r="JUH159" s="489"/>
      <c r="JUI159" s="489"/>
      <c r="JUJ159" s="489"/>
      <c r="JUK159" s="489"/>
      <c r="JUL159" s="489"/>
      <c r="JUM159" s="489"/>
      <c r="JUN159" s="489"/>
      <c r="JUO159" s="489"/>
      <c r="JUP159" s="489"/>
      <c r="JUQ159" s="489"/>
      <c r="JUR159" s="489"/>
      <c r="JUS159" s="489"/>
      <c r="JUT159" s="489"/>
      <c r="JUU159" s="489"/>
      <c r="JUV159" s="489"/>
      <c r="JUW159" s="489"/>
      <c r="JUX159" s="489"/>
      <c r="JUY159" s="489"/>
      <c r="JUZ159" s="489"/>
      <c r="JVA159" s="489"/>
      <c r="JVB159" s="489"/>
      <c r="JVC159" s="489"/>
      <c r="JVD159" s="489"/>
      <c r="JVE159" s="489"/>
      <c r="JVF159" s="489"/>
      <c r="JVG159" s="489"/>
      <c r="JVH159" s="489"/>
      <c r="JVI159" s="489"/>
      <c r="JVJ159" s="489"/>
      <c r="JVK159" s="489"/>
      <c r="JVL159" s="489"/>
      <c r="JVM159" s="489"/>
      <c r="JVN159" s="489"/>
      <c r="JVO159" s="489"/>
      <c r="JVP159" s="489"/>
      <c r="JVQ159" s="489"/>
      <c r="JVR159" s="489"/>
      <c r="JVS159" s="489"/>
      <c r="JVT159" s="489"/>
      <c r="JVU159" s="489"/>
      <c r="JVV159" s="489"/>
      <c r="JVW159" s="489"/>
      <c r="JVX159" s="489"/>
      <c r="JVY159" s="489"/>
      <c r="JVZ159" s="489"/>
      <c r="JWA159" s="489"/>
      <c r="JWB159" s="489"/>
      <c r="JWC159" s="489"/>
      <c r="JWD159" s="489"/>
      <c r="JWE159" s="489"/>
      <c r="JWF159" s="489"/>
      <c r="JWG159" s="489"/>
      <c r="JWH159" s="489"/>
      <c r="JWI159" s="489"/>
      <c r="JWJ159" s="489"/>
      <c r="JWK159" s="489"/>
      <c r="JWL159" s="489"/>
      <c r="JWM159" s="489"/>
      <c r="JWN159" s="489"/>
      <c r="JWO159" s="489"/>
      <c r="JWP159" s="489"/>
      <c r="JWQ159" s="489"/>
      <c r="JWR159" s="489"/>
      <c r="JWS159" s="489"/>
      <c r="JWT159" s="489"/>
      <c r="JWU159" s="489"/>
      <c r="JWV159" s="489"/>
      <c r="JWW159" s="489"/>
      <c r="JWX159" s="489"/>
      <c r="JWY159" s="489"/>
      <c r="JWZ159" s="489"/>
      <c r="JXA159" s="489"/>
      <c r="JXB159" s="489"/>
      <c r="JXC159" s="489"/>
      <c r="JXD159" s="489"/>
      <c r="JXE159" s="489"/>
      <c r="JXF159" s="489"/>
      <c r="JXG159" s="489"/>
      <c r="JXH159" s="489"/>
      <c r="JXI159" s="489"/>
      <c r="JXJ159" s="489"/>
      <c r="JXK159" s="489"/>
      <c r="JXL159" s="489"/>
      <c r="JXM159" s="489"/>
      <c r="JXN159" s="489"/>
      <c r="JXO159" s="489"/>
      <c r="JXP159" s="489"/>
      <c r="JXQ159" s="489"/>
      <c r="JXR159" s="489"/>
      <c r="JXS159" s="489"/>
      <c r="JXT159" s="489"/>
      <c r="JXU159" s="489"/>
      <c r="JXV159" s="489"/>
      <c r="JXW159" s="489"/>
      <c r="JXX159" s="489"/>
      <c r="JXY159" s="489"/>
      <c r="JXZ159" s="489"/>
      <c r="JYA159" s="489"/>
      <c r="JYB159" s="489"/>
      <c r="JYC159" s="489"/>
      <c r="JYD159" s="489"/>
      <c r="JYE159" s="489"/>
      <c r="JYF159" s="489"/>
      <c r="JYG159" s="489"/>
      <c r="JYH159" s="489"/>
      <c r="JYI159" s="489"/>
      <c r="JYJ159" s="489"/>
      <c r="JYK159" s="489"/>
      <c r="JYL159" s="489"/>
      <c r="JYM159" s="489"/>
      <c r="JYN159" s="489"/>
      <c r="JYO159" s="489"/>
      <c r="JYP159" s="489"/>
      <c r="JYQ159" s="489"/>
      <c r="JYR159" s="489"/>
      <c r="JYS159" s="489"/>
      <c r="JYT159" s="489"/>
      <c r="JYU159" s="489"/>
      <c r="JYV159" s="489"/>
      <c r="JYW159" s="489"/>
      <c r="JYX159" s="489"/>
      <c r="JYY159" s="489"/>
      <c r="JYZ159" s="489"/>
      <c r="JZA159" s="489"/>
      <c r="JZB159" s="489"/>
      <c r="JZC159" s="489"/>
      <c r="JZD159" s="489"/>
      <c r="JZE159" s="489"/>
      <c r="JZF159" s="489"/>
      <c r="JZG159" s="489"/>
      <c r="JZH159" s="489"/>
      <c r="JZI159" s="489"/>
      <c r="JZJ159" s="489"/>
      <c r="JZK159" s="489"/>
      <c r="JZL159" s="489"/>
      <c r="JZM159" s="489"/>
      <c r="JZN159" s="489"/>
      <c r="JZO159" s="489"/>
      <c r="JZP159" s="489"/>
      <c r="JZQ159" s="489"/>
      <c r="JZR159" s="489"/>
      <c r="JZS159" s="489"/>
      <c r="JZT159" s="489"/>
      <c r="JZU159" s="489"/>
      <c r="JZV159" s="489"/>
      <c r="JZW159" s="489"/>
      <c r="JZX159" s="489"/>
      <c r="JZY159" s="489"/>
      <c r="JZZ159" s="489"/>
      <c r="KAA159" s="489"/>
      <c r="KAB159" s="489"/>
      <c r="KAC159" s="489"/>
      <c r="KAD159" s="489"/>
      <c r="KAE159" s="489"/>
      <c r="KAF159" s="489"/>
      <c r="KAG159" s="489"/>
      <c r="KAH159" s="489"/>
      <c r="KAI159" s="489"/>
      <c r="KAJ159" s="489"/>
      <c r="KAK159" s="489"/>
      <c r="KAL159" s="489"/>
      <c r="KAM159" s="489"/>
      <c r="KAN159" s="489"/>
      <c r="KAO159" s="489"/>
      <c r="KAP159" s="489"/>
      <c r="KAQ159" s="489"/>
      <c r="KAR159" s="489"/>
      <c r="KAS159" s="489"/>
      <c r="KAT159" s="489"/>
      <c r="KAU159" s="489"/>
      <c r="KAV159" s="489"/>
      <c r="KAW159" s="489"/>
      <c r="KAX159" s="489"/>
      <c r="KAY159" s="489"/>
      <c r="KAZ159" s="489"/>
      <c r="KBA159" s="489"/>
      <c r="KBB159" s="489"/>
      <c r="KBC159" s="489"/>
      <c r="KBD159" s="489"/>
      <c r="KBE159" s="489"/>
      <c r="KBF159" s="489"/>
      <c r="KBG159" s="489"/>
      <c r="KBH159" s="489"/>
      <c r="KBI159" s="489"/>
      <c r="KBJ159" s="489"/>
      <c r="KBK159" s="489"/>
      <c r="KBL159" s="489"/>
      <c r="KBM159" s="489"/>
      <c r="KBN159" s="489"/>
      <c r="KBO159" s="489"/>
      <c r="KBP159" s="489"/>
      <c r="KBQ159" s="489"/>
      <c r="KBR159" s="489"/>
      <c r="KBS159" s="489"/>
      <c r="KBT159" s="489"/>
      <c r="KBU159" s="489"/>
      <c r="KBV159" s="489"/>
      <c r="KBW159" s="489"/>
      <c r="KBX159" s="489"/>
      <c r="KBY159" s="489"/>
      <c r="KBZ159" s="489"/>
      <c r="KCA159" s="489"/>
      <c r="KCB159" s="489"/>
      <c r="KCC159" s="489"/>
      <c r="KCD159" s="489"/>
      <c r="KCE159" s="489"/>
      <c r="KCF159" s="489"/>
      <c r="KCG159" s="489"/>
      <c r="KCH159" s="489"/>
      <c r="KCI159" s="489"/>
      <c r="KCJ159" s="489"/>
      <c r="KCK159" s="489"/>
      <c r="KCL159" s="489"/>
      <c r="KCM159" s="489"/>
      <c r="KCN159" s="489"/>
      <c r="KCO159" s="489"/>
      <c r="KCP159" s="489"/>
      <c r="KCQ159" s="489"/>
      <c r="KCR159" s="489"/>
      <c r="KCS159" s="489"/>
      <c r="KCT159" s="489"/>
      <c r="KCU159" s="489"/>
      <c r="KCV159" s="489"/>
      <c r="KCW159" s="489"/>
      <c r="KCX159" s="489"/>
      <c r="KCY159" s="489"/>
      <c r="KCZ159" s="489"/>
      <c r="KDA159" s="489"/>
      <c r="KDB159" s="489"/>
      <c r="KDC159" s="489"/>
      <c r="KDD159" s="489"/>
      <c r="KDE159" s="489"/>
      <c r="KDF159" s="489"/>
      <c r="KDG159" s="489"/>
      <c r="KDH159" s="489"/>
      <c r="KDI159" s="489"/>
      <c r="KDJ159" s="489"/>
      <c r="KDK159" s="489"/>
      <c r="KDL159" s="489"/>
      <c r="KDM159" s="489"/>
      <c r="KDN159" s="489"/>
      <c r="KDO159" s="489"/>
      <c r="KDP159" s="489"/>
      <c r="KDQ159" s="489"/>
      <c r="KDR159" s="489"/>
      <c r="KDS159" s="489"/>
      <c r="KDT159" s="489"/>
      <c r="KDU159" s="489"/>
      <c r="KDV159" s="489"/>
      <c r="KDW159" s="489"/>
      <c r="KDX159" s="489"/>
      <c r="KDY159" s="489"/>
      <c r="KDZ159" s="489"/>
      <c r="KEA159" s="489"/>
      <c r="KEB159" s="489"/>
      <c r="KEC159" s="489"/>
      <c r="KED159" s="489"/>
      <c r="KEE159" s="489"/>
      <c r="KEF159" s="489"/>
      <c r="KEG159" s="489"/>
      <c r="KEH159" s="489"/>
      <c r="KEI159" s="489"/>
      <c r="KEJ159" s="489"/>
      <c r="KEK159" s="489"/>
      <c r="KEL159" s="489"/>
      <c r="KEM159" s="489"/>
      <c r="KEN159" s="489"/>
      <c r="KEO159" s="489"/>
      <c r="KEP159" s="489"/>
      <c r="KEQ159" s="489"/>
      <c r="KER159" s="489"/>
      <c r="KES159" s="489"/>
      <c r="KET159" s="489"/>
      <c r="KEU159" s="489"/>
      <c r="KEV159" s="489"/>
      <c r="KEW159" s="489"/>
      <c r="KEX159" s="489"/>
      <c r="KEY159" s="489"/>
      <c r="KEZ159" s="489"/>
      <c r="KFA159" s="489"/>
      <c r="KFB159" s="489"/>
      <c r="KFC159" s="489"/>
      <c r="KFD159" s="489"/>
      <c r="KFE159" s="489"/>
      <c r="KFF159" s="489"/>
      <c r="KFG159" s="489"/>
      <c r="KFH159" s="489"/>
      <c r="KFI159" s="489"/>
      <c r="KFJ159" s="489"/>
      <c r="KFK159" s="489"/>
      <c r="KFL159" s="489"/>
      <c r="KFM159" s="489"/>
      <c r="KFN159" s="489"/>
      <c r="KFO159" s="489"/>
      <c r="KFP159" s="489"/>
      <c r="KFQ159" s="489"/>
      <c r="KFR159" s="489"/>
      <c r="KFS159" s="489"/>
      <c r="KFT159" s="489"/>
      <c r="KFU159" s="489"/>
      <c r="KFV159" s="489"/>
      <c r="KFW159" s="489"/>
      <c r="KFX159" s="489"/>
      <c r="KFY159" s="489"/>
      <c r="KFZ159" s="489"/>
      <c r="KGA159" s="489"/>
      <c r="KGB159" s="489"/>
      <c r="KGC159" s="489"/>
      <c r="KGD159" s="489"/>
      <c r="KGE159" s="489"/>
      <c r="KGF159" s="489"/>
      <c r="KGG159" s="489"/>
      <c r="KGH159" s="489"/>
      <c r="KGI159" s="489"/>
      <c r="KGJ159" s="489"/>
      <c r="KGK159" s="489"/>
      <c r="KGL159" s="489"/>
      <c r="KGM159" s="489"/>
      <c r="KGN159" s="489"/>
      <c r="KGO159" s="489"/>
      <c r="KGP159" s="489"/>
      <c r="KGQ159" s="489"/>
      <c r="KGR159" s="489"/>
      <c r="KGS159" s="489"/>
      <c r="KGT159" s="489"/>
      <c r="KGU159" s="489"/>
      <c r="KGV159" s="489"/>
      <c r="KGW159" s="489"/>
      <c r="KGX159" s="489"/>
      <c r="KGY159" s="489"/>
      <c r="KGZ159" s="489"/>
      <c r="KHA159" s="489"/>
      <c r="KHB159" s="489"/>
      <c r="KHC159" s="489"/>
      <c r="KHD159" s="489"/>
      <c r="KHE159" s="489"/>
      <c r="KHF159" s="489"/>
      <c r="KHG159" s="489"/>
      <c r="KHH159" s="489"/>
      <c r="KHI159" s="489"/>
      <c r="KHJ159" s="489"/>
      <c r="KHK159" s="489"/>
      <c r="KHL159" s="489"/>
      <c r="KHM159" s="489"/>
      <c r="KHN159" s="489"/>
      <c r="KHO159" s="489"/>
      <c r="KHP159" s="489"/>
      <c r="KHQ159" s="489"/>
      <c r="KHR159" s="489"/>
      <c r="KHS159" s="489"/>
      <c r="KHT159" s="489"/>
      <c r="KHU159" s="489"/>
      <c r="KHV159" s="489"/>
      <c r="KHW159" s="489"/>
      <c r="KHX159" s="489"/>
      <c r="KHY159" s="489"/>
      <c r="KHZ159" s="489"/>
      <c r="KIA159" s="489"/>
      <c r="KIB159" s="489"/>
      <c r="KIC159" s="489"/>
      <c r="KID159" s="489"/>
      <c r="KIE159" s="489"/>
      <c r="KIF159" s="489"/>
      <c r="KIG159" s="489"/>
      <c r="KIH159" s="489"/>
      <c r="KII159" s="489"/>
      <c r="KIJ159" s="489"/>
      <c r="KIK159" s="489"/>
      <c r="KIL159" s="489"/>
      <c r="KIM159" s="489"/>
      <c r="KIN159" s="489"/>
      <c r="KIO159" s="489"/>
      <c r="KIP159" s="489"/>
      <c r="KIQ159" s="489"/>
      <c r="KIR159" s="489"/>
      <c r="KIS159" s="489"/>
      <c r="KIT159" s="489"/>
      <c r="KIU159" s="489"/>
      <c r="KIV159" s="489"/>
      <c r="KIW159" s="489"/>
      <c r="KIX159" s="489"/>
      <c r="KIY159" s="489"/>
      <c r="KIZ159" s="489"/>
      <c r="KJA159" s="489"/>
      <c r="KJB159" s="489"/>
      <c r="KJC159" s="489"/>
      <c r="KJD159" s="489"/>
      <c r="KJE159" s="489"/>
      <c r="KJF159" s="489"/>
      <c r="KJG159" s="489"/>
      <c r="KJH159" s="489"/>
      <c r="KJI159" s="489"/>
      <c r="KJJ159" s="489"/>
      <c r="KJK159" s="489"/>
      <c r="KJL159" s="489"/>
      <c r="KJM159" s="489"/>
      <c r="KJN159" s="489"/>
      <c r="KJO159" s="489"/>
      <c r="KJP159" s="489"/>
      <c r="KJQ159" s="489"/>
      <c r="KJR159" s="489"/>
      <c r="KJS159" s="489"/>
      <c r="KJT159" s="489"/>
      <c r="KJU159" s="489"/>
      <c r="KJV159" s="489"/>
      <c r="KJW159" s="489"/>
      <c r="KJX159" s="489"/>
      <c r="KJY159" s="489"/>
      <c r="KJZ159" s="489"/>
      <c r="KKA159" s="489"/>
      <c r="KKB159" s="489"/>
      <c r="KKC159" s="489"/>
      <c r="KKD159" s="489"/>
      <c r="KKE159" s="489"/>
      <c r="KKF159" s="489"/>
      <c r="KKG159" s="489"/>
      <c r="KKH159" s="489"/>
      <c r="KKI159" s="489"/>
      <c r="KKJ159" s="489"/>
      <c r="KKK159" s="489"/>
      <c r="KKL159" s="489"/>
      <c r="KKM159" s="489"/>
      <c r="KKN159" s="489"/>
      <c r="KKO159" s="489"/>
      <c r="KKP159" s="489"/>
      <c r="KKQ159" s="489"/>
      <c r="KKR159" s="489"/>
      <c r="KKS159" s="489"/>
      <c r="KKT159" s="489"/>
      <c r="KKU159" s="489"/>
      <c r="KKV159" s="489"/>
      <c r="KKW159" s="489"/>
      <c r="KKX159" s="489"/>
      <c r="KKY159" s="489"/>
      <c r="KKZ159" s="489"/>
      <c r="KLA159" s="489"/>
      <c r="KLB159" s="489"/>
      <c r="KLC159" s="489"/>
      <c r="KLD159" s="489"/>
      <c r="KLE159" s="489"/>
      <c r="KLF159" s="489"/>
      <c r="KLG159" s="489"/>
      <c r="KLH159" s="489"/>
      <c r="KLI159" s="489"/>
      <c r="KLJ159" s="489"/>
      <c r="KLK159" s="489"/>
      <c r="KLL159" s="489"/>
      <c r="KLM159" s="489"/>
      <c r="KLN159" s="489"/>
      <c r="KLO159" s="489"/>
      <c r="KLP159" s="489"/>
      <c r="KLQ159" s="489"/>
      <c r="KLR159" s="489"/>
      <c r="KLS159" s="489"/>
      <c r="KLT159" s="489"/>
      <c r="KLU159" s="489"/>
      <c r="KLV159" s="489"/>
      <c r="KLW159" s="489"/>
      <c r="KLX159" s="489"/>
      <c r="KLY159" s="489"/>
      <c r="KLZ159" s="489"/>
      <c r="KMA159" s="489"/>
      <c r="KMB159" s="489"/>
      <c r="KMC159" s="489"/>
      <c r="KMD159" s="489"/>
      <c r="KME159" s="489"/>
      <c r="KMF159" s="489"/>
      <c r="KMG159" s="489"/>
      <c r="KMH159" s="489"/>
      <c r="KMI159" s="489"/>
      <c r="KMJ159" s="489"/>
      <c r="KMK159" s="489"/>
      <c r="KML159" s="489"/>
      <c r="KMM159" s="489"/>
      <c r="KMN159" s="489"/>
      <c r="KMO159" s="489"/>
      <c r="KMP159" s="489"/>
      <c r="KMQ159" s="489"/>
      <c r="KMR159" s="489"/>
      <c r="KMS159" s="489"/>
      <c r="KMT159" s="489"/>
      <c r="KMU159" s="489"/>
      <c r="KMV159" s="489"/>
      <c r="KMW159" s="489"/>
      <c r="KMX159" s="489"/>
      <c r="KMY159" s="489"/>
      <c r="KMZ159" s="489"/>
      <c r="KNA159" s="489"/>
      <c r="KNB159" s="489"/>
      <c r="KNC159" s="489"/>
      <c r="KND159" s="489"/>
      <c r="KNE159" s="489"/>
      <c r="KNF159" s="489"/>
      <c r="KNG159" s="489"/>
      <c r="KNH159" s="489"/>
      <c r="KNI159" s="489"/>
      <c r="KNJ159" s="489"/>
      <c r="KNK159" s="489"/>
      <c r="KNL159" s="489"/>
      <c r="KNM159" s="489"/>
      <c r="KNN159" s="489"/>
      <c r="KNO159" s="489"/>
      <c r="KNP159" s="489"/>
      <c r="KNQ159" s="489"/>
      <c r="KNR159" s="489"/>
      <c r="KNS159" s="489"/>
      <c r="KNT159" s="489"/>
      <c r="KNU159" s="489"/>
      <c r="KNV159" s="489"/>
      <c r="KNW159" s="489"/>
      <c r="KNX159" s="489"/>
      <c r="KNY159" s="489"/>
      <c r="KNZ159" s="489"/>
      <c r="KOA159" s="489"/>
      <c r="KOB159" s="489"/>
      <c r="KOC159" s="489"/>
      <c r="KOD159" s="489"/>
      <c r="KOE159" s="489"/>
      <c r="KOF159" s="489"/>
      <c r="KOG159" s="489"/>
      <c r="KOH159" s="489"/>
      <c r="KOI159" s="489"/>
      <c r="KOJ159" s="489"/>
      <c r="KOK159" s="489"/>
      <c r="KOL159" s="489"/>
      <c r="KOM159" s="489"/>
      <c r="KON159" s="489"/>
      <c r="KOO159" s="489"/>
      <c r="KOP159" s="489"/>
      <c r="KOQ159" s="489"/>
      <c r="KOR159" s="489"/>
      <c r="KOS159" s="489"/>
      <c r="KOT159" s="489"/>
      <c r="KOU159" s="489"/>
      <c r="KOV159" s="489"/>
      <c r="KOW159" s="489"/>
      <c r="KOX159" s="489"/>
      <c r="KOY159" s="489"/>
      <c r="KOZ159" s="489"/>
      <c r="KPA159" s="489"/>
      <c r="KPB159" s="489"/>
      <c r="KPC159" s="489"/>
      <c r="KPD159" s="489"/>
      <c r="KPE159" s="489"/>
      <c r="KPF159" s="489"/>
      <c r="KPG159" s="489"/>
      <c r="KPH159" s="489"/>
      <c r="KPI159" s="489"/>
      <c r="KPJ159" s="489"/>
      <c r="KPK159" s="489"/>
      <c r="KPL159" s="489"/>
      <c r="KPM159" s="489"/>
      <c r="KPN159" s="489"/>
      <c r="KPO159" s="489"/>
      <c r="KPP159" s="489"/>
      <c r="KPQ159" s="489"/>
      <c r="KPR159" s="489"/>
      <c r="KPS159" s="489"/>
      <c r="KPT159" s="489"/>
      <c r="KPU159" s="489"/>
      <c r="KPV159" s="489"/>
      <c r="KPW159" s="489"/>
      <c r="KPX159" s="489"/>
      <c r="KPY159" s="489"/>
      <c r="KPZ159" s="489"/>
      <c r="KQA159" s="489"/>
      <c r="KQB159" s="489"/>
      <c r="KQC159" s="489"/>
      <c r="KQD159" s="489"/>
      <c r="KQE159" s="489"/>
      <c r="KQF159" s="489"/>
      <c r="KQG159" s="489"/>
      <c r="KQH159" s="489"/>
      <c r="KQI159" s="489"/>
      <c r="KQJ159" s="489"/>
      <c r="KQK159" s="489"/>
      <c r="KQL159" s="489"/>
      <c r="KQM159" s="489"/>
      <c r="KQN159" s="489"/>
      <c r="KQO159" s="489"/>
      <c r="KQP159" s="489"/>
      <c r="KQQ159" s="489"/>
      <c r="KQR159" s="489"/>
      <c r="KQS159" s="489"/>
      <c r="KQT159" s="489"/>
      <c r="KQU159" s="489"/>
      <c r="KQV159" s="489"/>
      <c r="KQW159" s="489"/>
      <c r="KQX159" s="489"/>
      <c r="KQY159" s="489"/>
      <c r="KQZ159" s="489"/>
      <c r="KRA159" s="489"/>
      <c r="KRB159" s="489"/>
      <c r="KRC159" s="489"/>
      <c r="KRD159" s="489"/>
      <c r="KRE159" s="489"/>
      <c r="KRF159" s="489"/>
      <c r="KRG159" s="489"/>
      <c r="KRH159" s="489"/>
      <c r="KRI159" s="489"/>
      <c r="KRJ159" s="489"/>
      <c r="KRK159" s="489"/>
      <c r="KRL159" s="489"/>
      <c r="KRM159" s="489"/>
      <c r="KRN159" s="489"/>
      <c r="KRO159" s="489"/>
      <c r="KRP159" s="489"/>
      <c r="KRQ159" s="489"/>
      <c r="KRR159" s="489"/>
      <c r="KRS159" s="489"/>
      <c r="KRT159" s="489"/>
      <c r="KRU159" s="489"/>
      <c r="KRV159" s="489"/>
      <c r="KRW159" s="489"/>
      <c r="KRX159" s="489"/>
      <c r="KRY159" s="489"/>
      <c r="KRZ159" s="489"/>
      <c r="KSA159" s="489"/>
      <c r="KSB159" s="489"/>
      <c r="KSC159" s="489"/>
      <c r="KSD159" s="489"/>
      <c r="KSE159" s="489"/>
      <c r="KSF159" s="489"/>
      <c r="KSG159" s="489"/>
      <c r="KSH159" s="489"/>
      <c r="KSI159" s="489"/>
      <c r="KSJ159" s="489"/>
      <c r="KSK159" s="489"/>
      <c r="KSL159" s="489"/>
      <c r="KSM159" s="489"/>
      <c r="KSN159" s="489"/>
      <c r="KSO159" s="489"/>
      <c r="KSP159" s="489"/>
      <c r="KSQ159" s="489"/>
      <c r="KSR159" s="489"/>
      <c r="KSS159" s="489"/>
      <c r="KST159" s="489"/>
      <c r="KSU159" s="489"/>
      <c r="KSV159" s="489"/>
      <c r="KSW159" s="489"/>
      <c r="KSX159" s="489"/>
      <c r="KSY159" s="489"/>
      <c r="KSZ159" s="489"/>
      <c r="KTA159" s="489"/>
      <c r="KTB159" s="489"/>
      <c r="KTC159" s="489"/>
      <c r="KTD159" s="489"/>
      <c r="KTE159" s="489"/>
      <c r="KTF159" s="489"/>
      <c r="KTG159" s="489"/>
      <c r="KTH159" s="489"/>
      <c r="KTI159" s="489"/>
      <c r="KTJ159" s="489"/>
      <c r="KTK159" s="489"/>
      <c r="KTL159" s="489"/>
      <c r="KTM159" s="489"/>
      <c r="KTN159" s="489"/>
      <c r="KTO159" s="489"/>
      <c r="KTP159" s="489"/>
      <c r="KTQ159" s="489"/>
      <c r="KTR159" s="489"/>
      <c r="KTS159" s="489"/>
      <c r="KTT159" s="489"/>
      <c r="KTU159" s="489"/>
      <c r="KTV159" s="489"/>
      <c r="KTW159" s="489"/>
      <c r="KTX159" s="489"/>
      <c r="KTY159" s="489"/>
      <c r="KTZ159" s="489"/>
      <c r="KUA159" s="489"/>
      <c r="KUB159" s="489"/>
      <c r="KUC159" s="489"/>
      <c r="KUD159" s="489"/>
      <c r="KUE159" s="489"/>
      <c r="KUF159" s="489"/>
      <c r="KUG159" s="489"/>
      <c r="KUH159" s="489"/>
      <c r="KUI159" s="489"/>
      <c r="KUJ159" s="489"/>
      <c r="KUK159" s="489"/>
      <c r="KUL159" s="489"/>
      <c r="KUM159" s="489"/>
      <c r="KUN159" s="489"/>
      <c r="KUO159" s="489"/>
      <c r="KUP159" s="489"/>
      <c r="KUQ159" s="489"/>
      <c r="KUR159" s="489"/>
      <c r="KUS159" s="489"/>
      <c r="KUT159" s="489"/>
      <c r="KUU159" s="489"/>
      <c r="KUV159" s="489"/>
      <c r="KUW159" s="489"/>
      <c r="KUX159" s="489"/>
      <c r="KUY159" s="489"/>
      <c r="KUZ159" s="489"/>
      <c r="KVA159" s="489"/>
      <c r="KVB159" s="489"/>
      <c r="KVC159" s="489"/>
      <c r="KVD159" s="489"/>
      <c r="KVE159" s="489"/>
      <c r="KVF159" s="489"/>
      <c r="KVG159" s="489"/>
      <c r="KVH159" s="489"/>
      <c r="KVI159" s="489"/>
      <c r="KVJ159" s="489"/>
      <c r="KVK159" s="489"/>
      <c r="KVL159" s="489"/>
      <c r="KVM159" s="489"/>
      <c r="KVN159" s="489"/>
      <c r="KVO159" s="489"/>
      <c r="KVP159" s="489"/>
      <c r="KVQ159" s="489"/>
      <c r="KVR159" s="489"/>
      <c r="KVS159" s="489"/>
      <c r="KVT159" s="489"/>
      <c r="KVU159" s="489"/>
      <c r="KVV159" s="489"/>
      <c r="KVW159" s="489"/>
      <c r="KVX159" s="489"/>
      <c r="KVY159" s="489"/>
      <c r="KVZ159" s="489"/>
      <c r="KWA159" s="489"/>
      <c r="KWB159" s="489"/>
      <c r="KWC159" s="489"/>
      <c r="KWD159" s="489"/>
      <c r="KWE159" s="489"/>
      <c r="KWF159" s="489"/>
      <c r="KWG159" s="489"/>
      <c r="KWH159" s="489"/>
      <c r="KWI159" s="489"/>
      <c r="KWJ159" s="489"/>
      <c r="KWK159" s="489"/>
      <c r="KWL159" s="489"/>
      <c r="KWM159" s="489"/>
      <c r="KWN159" s="489"/>
      <c r="KWO159" s="489"/>
      <c r="KWP159" s="489"/>
      <c r="KWQ159" s="489"/>
      <c r="KWR159" s="489"/>
      <c r="KWS159" s="489"/>
      <c r="KWT159" s="489"/>
      <c r="KWU159" s="489"/>
      <c r="KWV159" s="489"/>
      <c r="KWW159" s="489"/>
      <c r="KWX159" s="489"/>
      <c r="KWY159" s="489"/>
      <c r="KWZ159" s="489"/>
      <c r="KXA159" s="489"/>
      <c r="KXB159" s="489"/>
      <c r="KXC159" s="489"/>
      <c r="KXD159" s="489"/>
      <c r="KXE159" s="489"/>
      <c r="KXF159" s="489"/>
      <c r="KXG159" s="489"/>
      <c r="KXH159" s="489"/>
      <c r="KXI159" s="489"/>
      <c r="KXJ159" s="489"/>
      <c r="KXK159" s="489"/>
      <c r="KXL159" s="489"/>
      <c r="KXM159" s="489"/>
      <c r="KXN159" s="489"/>
      <c r="KXO159" s="489"/>
      <c r="KXP159" s="489"/>
      <c r="KXQ159" s="489"/>
      <c r="KXR159" s="489"/>
      <c r="KXS159" s="489"/>
      <c r="KXT159" s="489"/>
      <c r="KXU159" s="489"/>
      <c r="KXV159" s="489"/>
      <c r="KXW159" s="489"/>
      <c r="KXX159" s="489"/>
      <c r="KXY159" s="489"/>
      <c r="KXZ159" s="489"/>
      <c r="KYA159" s="489"/>
      <c r="KYB159" s="489"/>
      <c r="KYC159" s="489"/>
      <c r="KYD159" s="489"/>
      <c r="KYE159" s="489"/>
      <c r="KYF159" s="489"/>
      <c r="KYG159" s="489"/>
      <c r="KYH159" s="489"/>
      <c r="KYI159" s="489"/>
      <c r="KYJ159" s="489"/>
      <c r="KYK159" s="489"/>
      <c r="KYL159" s="489"/>
      <c r="KYM159" s="489"/>
      <c r="KYN159" s="489"/>
      <c r="KYO159" s="489"/>
      <c r="KYP159" s="489"/>
      <c r="KYQ159" s="489"/>
      <c r="KYR159" s="489"/>
      <c r="KYS159" s="489"/>
      <c r="KYT159" s="489"/>
      <c r="KYU159" s="489"/>
      <c r="KYV159" s="489"/>
      <c r="KYW159" s="489"/>
      <c r="KYX159" s="489"/>
      <c r="KYY159" s="489"/>
      <c r="KYZ159" s="489"/>
      <c r="KZA159" s="489"/>
      <c r="KZB159" s="489"/>
      <c r="KZC159" s="489"/>
      <c r="KZD159" s="489"/>
      <c r="KZE159" s="489"/>
      <c r="KZF159" s="489"/>
      <c r="KZG159" s="489"/>
      <c r="KZH159" s="489"/>
      <c r="KZI159" s="489"/>
      <c r="KZJ159" s="489"/>
      <c r="KZK159" s="489"/>
      <c r="KZL159" s="489"/>
      <c r="KZM159" s="489"/>
      <c r="KZN159" s="489"/>
      <c r="KZO159" s="489"/>
      <c r="KZP159" s="489"/>
      <c r="KZQ159" s="489"/>
      <c r="KZR159" s="489"/>
      <c r="KZS159" s="489"/>
      <c r="KZT159" s="489"/>
      <c r="KZU159" s="489"/>
      <c r="KZV159" s="489"/>
      <c r="KZW159" s="489"/>
      <c r="KZX159" s="489"/>
      <c r="KZY159" s="489"/>
      <c r="KZZ159" s="489"/>
      <c r="LAA159" s="489"/>
      <c r="LAB159" s="489"/>
      <c r="LAC159" s="489"/>
      <c r="LAD159" s="489"/>
      <c r="LAE159" s="489"/>
      <c r="LAF159" s="489"/>
      <c r="LAG159" s="489"/>
      <c r="LAH159" s="489"/>
      <c r="LAI159" s="489"/>
      <c r="LAJ159" s="489"/>
      <c r="LAK159" s="489"/>
      <c r="LAL159" s="489"/>
      <c r="LAM159" s="489"/>
      <c r="LAN159" s="489"/>
      <c r="LAO159" s="489"/>
      <c r="LAP159" s="489"/>
      <c r="LAQ159" s="489"/>
      <c r="LAR159" s="489"/>
      <c r="LAS159" s="489"/>
      <c r="LAT159" s="489"/>
      <c r="LAU159" s="489"/>
      <c r="LAV159" s="489"/>
      <c r="LAW159" s="489"/>
      <c r="LAX159" s="489"/>
      <c r="LAY159" s="489"/>
      <c r="LAZ159" s="489"/>
      <c r="LBA159" s="489"/>
      <c r="LBB159" s="489"/>
      <c r="LBC159" s="489"/>
      <c r="LBD159" s="489"/>
      <c r="LBE159" s="489"/>
      <c r="LBF159" s="489"/>
      <c r="LBG159" s="489"/>
      <c r="LBH159" s="489"/>
      <c r="LBI159" s="489"/>
      <c r="LBJ159" s="489"/>
      <c r="LBK159" s="489"/>
      <c r="LBL159" s="489"/>
      <c r="LBM159" s="489"/>
      <c r="LBN159" s="489"/>
      <c r="LBO159" s="489"/>
      <c r="LBP159" s="489"/>
      <c r="LBQ159" s="489"/>
      <c r="LBR159" s="489"/>
      <c r="LBS159" s="489"/>
      <c r="LBT159" s="489"/>
      <c r="LBU159" s="489"/>
      <c r="LBV159" s="489"/>
      <c r="LBW159" s="489"/>
      <c r="LBX159" s="489"/>
      <c r="LBY159" s="489"/>
      <c r="LBZ159" s="489"/>
      <c r="LCA159" s="489"/>
      <c r="LCB159" s="489"/>
      <c r="LCC159" s="489"/>
      <c r="LCD159" s="489"/>
      <c r="LCE159" s="489"/>
      <c r="LCF159" s="489"/>
      <c r="LCG159" s="489"/>
      <c r="LCH159" s="489"/>
      <c r="LCI159" s="489"/>
      <c r="LCJ159" s="489"/>
      <c r="LCK159" s="489"/>
      <c r="LCL159" s="489"/>
      <c r="LCM159" s="489"/>
      <c r="LCN159" s="489"/>
      <c r="LCO159" s="489"/>
      <c r="LCP159" s="489"/>
      <c r="LCQ159" s="489"/>
      <c r="LCR159" s="489"/>
      <c r="LCS159" s="489"/>
      <c r="LCT159" s="489"/>
      <c r="LCU159" s="489"/>
      <c r="LCV159" s="489"/>
      <c r="LCW159" s="489"/>
      <c r="LCX159" s="489"/>
      <c r="LCY159" s="489"/>
      <c r="LCZ159" s="489"/>
      <c r="LDA159" s="489"/>
      <c r="LDB159" s="489"/>
      <c r="LDC159" s="489"/>
      <c r="LDD159" s="489"/>
      <c r="LDE159" s="489"/>
      <c r="LDF159" s="489"/>
      <c r="LDG159" s="489"/>
      <c r="LDH159" s="489"/>
      <c r="LDI159" s="489"/>
      <c r="LDJ159" s="489"/>
      <c r="LDK159" s="489"/>
      <c r="LDL159" s="489"/>
      <c r="LDM159" s="489"/>
      <c r="LDN159" s="489"/>
      <c r="LDO159" s="489"/>
      <c r="LDP159" s="489"/>
      <c r="LDQ159" s="489"/>
      <c r="LDR159" s="489"/>
      <c r="LDS159" s="489"/>
      <c r="LDT159" s="489"/>
      <c r="LDU159" s="489"/>
      <c r="LDV159" s="489"/>
      <c r="LDW159" s="489"/>
      <c r="LDX159" s="489"/>
      <c r="LDY159" s="489"/>
      <c r="LDZ159" s="489"/>
      <c r="LEA159" s="489"/>
      <c r="LEB159" s="489"/>
      <c r="LEC159" s="489"/>
      <c r="LED159" s="489"/>
      <c r="LEE159" s="489"/>
      <c r="LEF159" s="489"/>
      <c r="LEG159" s="489"/>
      <c r="LEH159" s="489"/>
      <c r="LEI159" s="489"/>
      <c r="LEJ159" s="489"/>
      <c r="LEK159" s="489"/>
      <c r="LEL159" s="489"/>
      <c r="LEM159" s="489"/>
      <c r="LEN159" s="489"/>
      <c r="LEO159" s="489"/>
      <c r="LEP159" s="489"/>
      <c r="LEQ159" s="489"/>
      <c r="LER159" s="489"/>
      <c r="LES159" s="489"/>
      <c r="LET159" s="489"/>
      <c r="LEU159" s="489"/>
      <c r="LEV159" s="489"/>
      <c r="LEW159" s="489"/>
      <c r="LEX159" s="489"/>
      <c r="LEY159" s="489"/>
      <c r="LEZ159" s="489"/>
      <c r="LFA159" s="489"/>
      <c r="LFB159" s="489"/>
      <c r="LFC159" s="489"/>
      <c r="LFD159" s="489"/>
      <c r="LFE159" s="489"/>
      <c r="LFF159" s="489"/>
      <c r="LFG159" s="489"/>
      <c r="LFH159" s="489"/>
      <c r="LFI159" s="489"/>
      <c r="LFJ159" s="489"/>
      <c r="LFK159" s="489"/>
      <c r="LFL159" s="489"/>
      <c r="LFM159" s="489"/>
      <c r="LFN159" s="489"/>
      <c r="LFO159" s="489"/>
      <c r="LFP159" s="489"/>
      <c r="LFQ159" s="489"/>
      <c r="LFR159" s="489"/>
      <c r="LFS159" s="489"/>
      <c r="LFT159" s="489"/>
      <c r="LFU159" s="489"/>
      <c r="LFV159" s="489"/>
      <c r="LFW159" s="489"/>
      <c r="LFX159" s="489"/>
      <c r="LFY159" s="489"/>
      <c r="LFZ159" s="489"/>
      <c r="LGA159" s="489"/>
      <c r="LGB159" s="489"/>
      <c r="LGC159" s="489"/>
      <c r="LGD159" s="489"/>
      <c r="LGE159" s="489"/>
      <c r="LGF159" s="489"/>
      <c r="LGG159" s="489"/>
      <c r="LGH159" s="489"/>
      <c r="LGI159" s="489"/>
      <c r="LGJ159" s="489"/>
      <c r="LGK159" s="489"/>
      <c r="LGL159" s="489"/>
      <c r="LGM159" s="489"/>
      <c r="LGN159" s="489"/>
      <c r="LGO159" s="489"/>
      <c r="LGP159" s="489"/>
      <c r="LGQ159" s="489"/>
      <c r="LGR159" s="489"/>
      <c r="LGS159" s="489"/>
      <c r="LGT159" s="489"/>
      <c r="LGU159" s="489"/>
      <c r="LGV159" s="489"/>
      <c r="LGW159" s="489"/>
      <c r="LGX159" s="489"/>
      <c r="LGY159" s="489"/>
      <c r="LGZ159" s="489"/>
      <c r="LHA159" s="489"/>
      <c r="LHB159" s="489"/>
      <c r="LHC159" s="489"/>
      <c r="LHD159" s="489"/>
      <c r="LHE159" s="489"/>
      <c r="LHF159" s="489"/>
      <c r="LHG159" s="489"/>
      <c r="LHH159" s="489"/>
      <c r="LHI159" s="489"/>
      <c r="LHJ159" s="489"/>
      <c r="LHK159" s="489"/>
      <c r="LHL159" s="489"/>
      <c r="LHM159" s="489"/>
      <c r="LHN159" s="489"/>
      <c r="LHO159" s="489"/>
      <c r="LHP159" s="489"/>
      <c r="LHQ159" s="489"/>
      <c r="LHR159" s="489"/>
      <c r="LHS159" s="489"/>
      <c r="LHT159" s="489"/>
      <c r="LHU159" s="489"/>
      <c r="LHV159" s="489"/>
      <c r="LHW159" s="489"/>
      <c r="LHX159" s="489"/>
      <c r="LHY159" s="489"/>
      <c r="LHZ159" s="489"/>
      <c r="LIA159" s="489"/>
      <c r="LIB159" s="489"/>
      <c r="LIC159" s="489"/>
      <c r="LID159" s="489"/>
      <c r="LIE159" s="489"/>
      <c r="LIF159" s="489"/>
      <c r="LIG159" s="489"/>
      <c r="LIH159" s="489"/>
      <c r="LII159" s="489"/>
      <c r="LIJ159" s="489"/>
      <c r="LIK159" s="489"/>
      <c r="LIL159" s="489"/>
      <c r="LIM159" s="489"/>
      <c r="LIN159" s="489"/>
      <c r="LIO159" s="489"/>
      <c r="LIP159" s="489"/>
      <c r="LIQ159" s="489"/>
      <c r="LIR159" s="489"/>
      <c r="LIS159" s="489"/>
      <c r="LIT159" s="489"/>
      <c r="LIU159" s="489"/>
      <c r="LIV159" s="489"/>
      <c r="LIW159" s="489"/>
      <c r="LIX159" s="489"/>
      <c r="LIY159" s="489"/>
      <c r="LIZ159" s="489"/>
      <c r="LJA159" s="489"/>
      <c r="LJB159" s="489"/>
      <c r="LJC159" s="489"/>
      <c r="LJD159" s="489"/>
      <c r="LJE159" s="489"/>
      <c r="LJF159" s="489"/>
      <c r="LJG159" s="489"/>
      <c r="LJH159" s="489"/>
      <c r="LJI159" s="489"/>
      <c r="LJJ159" s="489"/>
      <c r="LJK159" s="489"/>
      <c r="LJL159" s="489"/>
      <c r="LJM159" s="489"/>
      <c r="LJN159" s="489"/>
      <c r="LJO159" s="489"/>
      <c r="LJP159" s="489"/>
      <c r="LJQ159" s="489"/>
      <c r="LJR159" s="489"/>
      <c r="LJS159" s="489"/>
      <c r="LJT159" s="489"/>
      <c r="LJU159" s="489"/>
      <c r="LJV159" s="489"/>
      <c r="LJW159" s="489"/>
      <c r="LJX159" s="489"/>
      <c r="LJY159" s="489"/>
      <c r="LJZ159" s="489"/>
      <c r="LKA159" s="489"/>
      <c r="LKB159" s="489"/>
      <c r="LKC159" s="489"/>
      <c r="LKD159" s="489"/>
      <c r="LKE159" s="489"/>
      <c r="LKF159" s="489"/>
      <c r="LKG159" s="489"/>
      <c r="LKH159" s="489"/>
      <c r="LKI159" s="489"/>
      <c r="LKJ159" s="489"/>
      <c r="LKK159" s="489"/>
      <c r="LKL159" s="489"/>
      <c r="LKM159" s="489"/>
      <c r="LKN159" s="489"/>
      <c r="LKO159" s="489"/>
      <c r="LKP159" s="489"/>
      <c r="LKQ159" s="489"/>
      <c r="LKR159" s="489"/>
      <c r="LKS159" s="489"/>
      <c r="LKT159" s="489"/>
      <c r="LKU159" s="489"/>
      <c r="LKV159" s="489"/>
      <c r="LKW159" s="489"/>
      <c r="LKX159" s="489"/>
      <c r="LKY159" s="489"/>
      <c r="LKZ159" s="489"/>
      <c r="LLA159" s="489"/>
      <c r="LLB159" s="489"/>
      <c r="LLC159" s="489"/>
      <c r="LLD159" s="489"/>
      <c r="LLE159" s="489"/>
      <c r="LLF159" s="489"/>
      <c r="LLG159" s="489"/>
      <c r="LLH159" s="489"/>
      <c r="LLI159" s="489"/>
      <c r="LLJ159" s="489"/>
      <c r="LLK159" s="489"/>
      <c r="LLL159" s="489"/>
      <c r="LLM159" s="489"/>
      <c r="LLN159" s="489"/>
      <c r="LLO159" s="489"/>
      <c r="LLP159" s="489"/>
      <c r="LLQ159" s="489"/>
      <c r="LLR159" s="489"/>
      <c r="LLS159" s="489"/>
      <c r="LLT159" s="489"/>
      <c r="LLU159" s="489"/>
      <c r="LLV159" s="489"/>
      <c r="LLW159" s="489"/>
      <c r="LLX159" s="489"/>
      <c r="LLY159" s="489"/>
      <c r="LLZ159" s="489"/>
      <c r="LMA159" s="489"/>
      <c r="LMB159" s="489"/>
      <c r="LMC159" s="489"/>
      <c r="LMD159" s="489"/>
      <c r="LME159" s="489"/>
      <c r="LMF159" s="489"/>
      <c r="LMG159" s="489"/>
      <c r="LMH159" s="489"/>
      <c r="LMI159" s="489"/>
      <c r="LMJ159" s="489"/>
      <c r="LMK159" s="489"/>
      <c r="LML159" s="489"/>
      <c r="LMM159" s="489"/>
      <c r="LMN159" s="489"/>
      <c r="LMO159" s="489"/>
      <c r="LMP159" s="489"/>
      <c r="LMQ159" s="489"/>
      <c r="LMR159" s="489"/>
      <c r="LMS159" s="489"/>
      <c r="LMT159" s="489"/>
      <c r="LMU159" s="489"/>
      <c r="LMV159" s="489"/>
      <c r="LMW159" s="489"/>
      <c r="LMX159" s="489"/>
      <c r="LMY159" s="489"/>
      <c r="LMZ159" s="489"/>
      <c r="LNA159" s="489"/>
      <c r="LNB159" s="489"/>
      <c r="LNC159" s="489"/>
      <c r="LND159" s="489"/>
      <c r="LNE159" s="489"/>
      <c r="LNF159" s="489"/>
      <c r="LNG159" s="489"/>
      <c r="LNH159" s="489"/>
      <c r="LNI159" s="489"/>
      <c r="LNJ159" s="489"/>
      <c r="LNK159" s="489"/>
      <c r="LNL159" s="489"/>
      <c r="LNM159" s="489"/>
      <c r="LNN159" s="489"/>
      <c r="LNO159" s="489"/>
      <c r="LNP159" s="489"/>
      <c r="LNQ159" s="489"/>
      <c r="LNR159" s="489"/>
      <c r="LNS159" s="489"/>
      <c r="LNT159" s="489"/>
      <c r="LNU159" s="489"/>
      <c r="LNV159" s="489"/>
      <c r="LNW159" s="489"/>
      <c r="LNX159" s="489"/>
      <c r="LNY159" s="489"/>
      <c r="LNZ159" s="489"/>
      <c r="LOA159" s="489"/>
      <c r="LOB159" s="489"/>
      <c r="LOC159" s="489"/>
      <c r="LOD159" s="489"/>
      <c r="LOE159" s="489"/>
      <c r="LOF159" s="489"/>
      <c r="LOG159" s="489"/>
      <c r="LOH159" s="489"/>
      <c r="LOI159" s="489"/>
      <c r="LOJ159" s="489"/>
      <c r="LOK159" s="489"/>
      <c r="LOL159" s="489"/>
      <c r="LOM159" s="489"/>
      <c r="LON159" s="489"/>
      <c r="LOO159" s="489"/>
      <c r="LOP159" s="489"/>
      <c r="LOQ159" s="489"/>
      <c r="LOR159" s="489"/>
      <c r="LOS159" s="489"/>
      <c r="LOT159" s="489"/>
      <c r="LOU159" s="489"/>
      <c r="LOV159" s="489"/>
      <c r="LOW159" s="489"/>
      <c r="LOX159" s="489"/>
      <c r="LOY159" s="489"/>
      <c r="LOZ159" s="489"/>
      <c r="LPA159" s="489"/>
      <c r="LPB159" s="489"/>
      <c r="LPC159" s="489"/>
      <c r="LPD159" s="489"/>
      <c r="LPE159" s="489"/>
      <c r="LPF159" s="489"/>
      <c r="LPG159" s="489"/>
      <c r="LPH159" s="489"/>
      <c r="LPI159" s="489"/>
      <c r="LPJ159" s="489"/>
      <c r="LPK159" s="489"/>
      <c r="LPL159" s="489"/>
      <c r="LPM159" s="489"/>
      <c r="LPN159" s="489"/>
      <c r="LPO159" s="489"/>
      <c r="LPP159" s="489"/>
      <c r="LPQ159" s="489"/>
      <c r="LPR159" s="489"/>
      <c r="LPS159" s="489"/>
      <c r="LPT159" s="489"/>
      <c r="LPU159" s="489"/>
      <c r="LPV159" s="489"/>
      <c r="LPW159" s="489"/>
      <c r="LPX159" s="489"/>
      <c r="LPY159" s="489"/>
      <c r="LPZ159" s="489"/>
      <c r="LQA159" s="489"/>
      <c r="LQB159" s="489"/>
      <c r="LQC159" s="489"/>
      <c r="LQD159" s="489"/>
      <c r="LQE159" s="489"/>
      <c r="LQF159" s="489"/>
      <c r="LQG159" s="489"/>
      <c r="LQH159" s="489"/>
      <c r="LQI159" s="489"/>
      <c r="LQJ159" s="489"/>
      <c r="LQK159" s="489"/>
      <c r="LQL159" s="489"/>
      <c r="LQM159" s="489"/>
      <c r="LQN159" s="489"/>
      <c r="LQO159" s="489"/>
      <c r="LQP159" s="489"/>
      <c r="LQQ159" s="489"/>
      <c r="LQR159" s="489"/>
      <c r="LQS159" s="489"/>
      <c r="LQT159" s="489"/>
      <c r="LQU159" s="489"/>
      <c r="LQV159" s="489"/>
      <c r="LQW159" s="489"/>
      <c r="LQX159" s="489"/>
      <c r="LQY159" s="489"/>
      <c r="LQZ159" s="489"/>
      <c r="LRA159" s="489"/>
      <c r="LRB159" s="489"/>
      <c r="LRC159" s="489"/>
      <c r="LRD159" s="489"/>
      <c r="LRE159" s="489"/>
      <c r="LRF159" s="489"/>
      <c r="LRG159" s="489"/>
      <c r="LRH159" s="489"/>
      <c r="LRI159" s="489"/>
      <c r="LRJ159" s="489"/>
      <c r="LRK159" s="489"/>
      <c r="LRL159" s="489"/>
      <c r="LRM159" s="489"/>
      <c r="LRN159" s="489"/>
      <c r="LRO159" s="489"/>
      <c r="LRP159" s="489"/>
      <c r="LRQ159" s="489"/>
      <c r="LRR159" s="489"/>
      <c r="LRS159" s="489"/>
      <c r="LRT159" s="489"/>
      <c r="LRU159" s="489"/>
      <c r="LRV159" s="489"/>
      <c r="LRW159" s="489"/>
      <c r="LRX159" s="489"/>
      <c r="LRY159" s="489"/>
      <c r="LRZ159" s="489"/>
      <c r="LSA159" s="489"/>
      <c r="LSB159" s="489"/>
      <c r="LSC159" s="489"/>
      <c r="LSD159" s="489"/>
      <c r="LSE159" s="489"/>
      <c r="LSF159" s="489"/>
      <c r="LSG159" s="489"/>
      <c r="LSH159" s="489"/>
      <c r="LSI159" s="489"/>
      <c r="LSJ159" s="489"/>
      <c r="LSK159" s="489"/>
      <c r="LSL159" s="489"/>
      <c r="LSM159" s="489"/>
      <c r="LSN159" s="489"/>
      <c r="LSO159" s="489"/>
      <c r="LSP159" s="489"/>
      <c r="LSQ159" s="489"/>
      <c r="LSR159" s="489"/>
      <c r="LSS159" s="489"/>
      <c r="LST159" s="489"/>
      <c r="LSU159" s="489"/>
      <c r="LSV159" s="489"/>
      <c r="LSW159" s="489"/>
      <c r="LSX159" s="489"/>
      <c r="LSY159" s="489"/>
      <c r="LSZ159" s="489"/>
      <c r="LTA159" s="489"/>
      <c r="LTB159" s="489"/>
      <c r="LTC159" s="489"/>
      <c r="LTD159" s="489"/>
      <c r="LTE159" s="489"/>
      <c r="LTF159" s="489"/>
      <c r="LTG159" s="489"/>
      <c r="LTH159" s="489"/>
      <c r="LTI159" s="489"/>
      <c r="LTJ159" s="489"/>
      <c r="LTK159" s="489"/>
      <c r="LTL159" s="489"/>
      <c r="LTM159" s="489"/>
      <c r="LTN159" s="489"/>
      <c r="LTO159" s="489"/>
      <c r="LTP159" s="489"/>
      <c r="LTQ159" s="489"/>
      <c r="LTR159" s="489"/>
      <c r="LTS159" s="489"/>
      <c r="LTT159" s="489"/>
      <c r="LTU159" s="489"/>
      <c r="LTV159" s="489"/>
      <c r="LTW159" s="489"/>
      <c r="LTX159" s="489"/>
      <c r="LTY159" s="489"/>
      <c r="LTZ159" s="489"/>
      <c r="LUA159" s="489"/>
      <c r="LUB159" s="489"/>
      <c r="LUC159" s="489"/>
      <c r="LUD159" s="489"/>
      <c r="LUE159" s="489"/>
      <c r="LUF159" s="489"/>
      <c r="LUG159" s="489"/>
      <c r="LUH159" s="489"/>
      <c r="LUI159" s="489"/>
      <c r="LUJ159" s="489"/>
      <c r="LUK159" s="489"/>
      <c r="LUL159" s="489"/>
      <c r="LUM159" s="489"/>
      <c r="LUN159" s="489"/>
      <c r="LUO159" s="489"/>
      <c r="LUP159" s="489"/>
      <c r="LUQ159" s="489"/>
      <c r="LUR159" s="489"/>
      <c r="LUS159" s="489"/>
      <c r="LUT159" s="489"/>
      <c r="LUU159" s="489"/>
      <c r="LUV159" s="489"/>
      <c r="LUW159" s="489"/>
      <c r="LUX159" s="489"/>
      <c r="LUY159" s="489"/>
      <c r="LUZ159" s="489"/>
      <c r="LVA159" s="489"/>
      <c r="LVB159" s="489"/>
      <c r="LVC159" s="489"/>
      <c r="LVD159" s="489"/>
      <c r="LVE159" s="489"/>
      <c r="LVF159" s="489"/>
      <c r="LVG159" s="489"/>
      <c r="LVH159" s="489"/>
      <c r="LVI159" s="489"/>
      <c r="LVJ159" s="489"/>
      <c r="LVK159" s="489"/>
      <c r="LVL159" s="489"/>
      <c r="LVM159" s="489"/>
      <c r="LVN159" s="489"/>
      <c r="LVO159" s="489"/>
      <c r="LVP159" s="489"/>
      <c r="LVQ159" s="489"/>
      <c r="LVR159" s="489"/>
      <c r="LVS159" s="489"/>
      <c r="LVT159" s="489"/>
      <c r="LVU159" s="489"/>
      <c r="LVV159" s="489"/>
      <c r="LVW159" s="489"/>
      <c r="LVX159" s="489"/>
      <c r="LVY159" s="489"/>
      <c r="LVZ159" s="489"/>
      <c r="LWA159" s="489"/>
      <c r="LWB159" s="489"/>
      <c r="LWC159" s="489"/>
      <c r="LWD159" s="489"/>
      <c r="LWE159" s="489"/>
      <c r="LWF159" s="489"/>
      <c r="LWG159" s="489"/>
      <c r="LWH159" s="489"/>
      <c r="LWI159" s="489"/>
      <c r="LWJ159" s="489"/>
      <c r="LWK159" s="489"/>
      <c r="LWL159" s="489"/>
      <c r="LWM159" s="489"/>
      <c r="LWN159" s="489"/>
      <c r="LWO159" s="489"/>
      <c r="LWP159" s="489"/>
      <c r="LWQ159" s="489"/>
      <c r="LWR159" s="489"/>
      <c r="LWS159" s="489"/>
      <c r="LWT159" s="489"/>
      <c r="LWU159" s="489"/>
      <c r="LWV159" s="489"/>
      <c r="LWW159" s="489"/>
      <c r="LWX159" s="489"/>
      <c r="LWY159" s="489"/>
      <c r="LWZ159" s="489"/>
      <c r="LXA159" s="489"/>
      <c r="LXB159" s="489"/>
      <c r="LXC159" s="489"/>
      <c r="LXD159" s="489"/>
      <c r="LXE159" s="489"/>
      <c r="LXF159" s="489"/>
      <c r="LXG159" s="489"/>
      <c r="LXH159" s="489"/>
      <c r="LXI159" s="489"/>
      <c r="LXJ159" s="489"/>
      <c r="LXK159" s="489"/>
      <c r="LXL159" s="489"/>
      <c r="LXM159" s="489"/>
      <c r="LXN159" s="489"/>
      <c r="LXO159" s="489"/>
      <c r="LXP159" s="489"/>
      <c r="LXQ159" s="489"/>
      <c r="LXR159" s="489"/>
      <c r="LXS159" s="489"/>
      <c r="LXT159" s="489"/>
      <c r="LXU159" s="489"/>
      <c r="LXV159" s="489"/>
      <c r="LXW159" s="489"/>
      <c r="LXX159" s="489"/>
      <c r="LXY159" s="489"/>
      <c r="LXZ159" s="489"/>
      <c r="LYA159" s="489"/>
      <c r="LYB159" s="489"/>
      <c r="LYC159" s="489"/>
      <c r="LYD159" s="489"/>
      <c r="LYE159" s="489"/>
      <c r="LYF159" s="489"/>
      <c r="LYG159" s="489"/>
      <c r="LYH159" s="489"/>
      <c r="LYI159" s="489"/>
      <c r="LYJ159" s="489"/>
      <c r="LYK159" s="489"/>
      <c r="LYL159" s="489"/>
      <c r="LYM159" s="489"/>
      <c r="LYN159" s="489"/>
      <c r="LYO159" s="489"/>
      <c r="LYP159" s="489"/>
      <c r="LYQ159" s="489"/>
      <c r="LYR159" s="489"/>
      <c r="LYS159" s="489"/>
      <c r="LYT159" s="489"/>
      <c r="LYU159" s="489"/>
      <c r="LYV159" s="489"/>
      <c r="LYW159" s="489"/>
      <c r="LYX159" s="489"/>
      <c r="LYY159" s="489"/>
      <c r="LYZ159" s="489"/>
      <c r="LZA159" s="489"/>
      <c r="LZB159" s="489"/>
      <c r="LZC159" s="489"/>
      <c r="LZD159" s="489"/>
      <c r="LZE159" s="489"/>
      <c r="LZF159" s="489"/>
      <c r="LZG159" s="489"/>
      <c r="LZH159" s="489"/>
      <c r="LZI159" s="489"/>
      <c r="LZJ159" s="489"/>
      <c r="LZK159" s="489"/>
      <c r="LZL159" s="489"/>
      <c r="LZM159" s="489"/>
      <c r="LZN159" s="489"/>
      <c r="LZO159" s="489"/>
      <c r="LZP159" s="489"/>
      <c r="LZQ159" s="489"/>
      <c r="LZR159" s="489"/>
      <c r="LZS159" s="489"/>
      <c r="LZT159" s="489"/>
      <c r="LZU159" s="489"/>
      <c r="LZV159" s="489"/>
      <c r="LZW159" s="489"/>
      <c r="LZX159" s="489"/>
      <c r="LZY159" s="489"/>
      <c r="LZZ159" s="489"/>
      <c r="MAA159" s="489"/>
      <c r="MAB159" s="489"/>
      <c r="MAC159" s="489"/>
      <c r="MAD159" s="489"/>
      <c r="MAE159" s="489"/>
      <c r="MAF159" s="489"/>
      <c r="MAG159" s="489"/>
      <c r="MAH159" s="489"/>
      <c r="MAI159" s="489"/>
      <c r="MAJ159" s="489"/>
      <c r="MAK159" s="489"/>
      <c r="MAL159" s="489"/>
      <c r="MAM159" s="489"/>
      <c r="MAN159" s="489"/>
      <c r="MAO159" s="489"/>
      <c r="MAP159" s="489"/>
      <c r="MAQ159" s="489"/>
      <c r="MAR159" s="489"/>
      <c r="MAS159" s="489"/>
      <c r="MAT159" s="489"/>
      <c r="MAU159" s="489"/>
      <c r="MAV159" s="489"/>
      <c r="MAW159" s="489"/>
      <c r="MAX159" s="489"/>
      <c r="MAY159" s="489"/>
      <c r="MAZ159" s="489"/>
      <c r="MBA159" s="489"/>
      <c r="MBB159" s="489"/>
      <c r="MBC159" s="489"/>
      <c r="MBD159" s="489"/>
      <c r="MBE159" s="489"/>
      <c r="MBF159" s="489"/>
      <c r="MBG159" s="489"/>
      <c r="MBH159" s="489"/>
      <c r="MBI159" s="489"/>
      <c r="MBJ159" s="489"/>
      <c r="MBK159" s="489"/>
      <c r="MBL159" s="489"/>
      <c r="MBM159" s="489"/>
      <c r="MBN159" s="489"/>
      <c r="MBO159" s="489"/>
      <c r="MBP159" s="489"/>
      <c r="MBQ159" s="489"/>
      <c r="MBR159" s="489"/>
      <c r="MBS159" s="489"/>
      <c r="MBT159" s="489"/>
      <c r="MBU159" s="489"/>
      <c r="MBV159" s="489"/>
      <c r="MBW159" s="489"/>
      <c r="MBX159" s="489"/>
      <c r="MBY159" s="489"/>
      <c r="MBZ159" s="489"/>
      <c r="MCA159" s="489"/>
      <c r="MCB159" s="489"/>
      <c r="MCC159" s="489"/>
      <c r="MCD159" s="489"/>
      <c r="MCE159" s="489"/>
      <c r="MCF159" s="489"/>
      <c r="MCG159" s="489"/>
      <c r="MCH159" s="489"/>
      <c r="MCI159" s="489"/>
      <c r="MCJ159" s="489"/>
      <c r="MCK159" s="489"/>
      <c r="MCL159" s="489"/>
      <c r="MCM159" s="489"/>
      <c r="MCN159" s="489"/>
      <c r="MCO159" s="489"/>
      <c r="MCP159" s="489"/>
      <c r="MCQ159" s="489"/>
      <c r="MCR159" s="489"/>
      <c r="MCS159" s="489"/>
      <c r="MCT159" s="489"/>
      <c r="MCU159" s="489"/>
      <c r="MCV159" s="489"/>
      <c r="MCW159" s="489"/>
      <c r="MCX159" s="489"/>
      <c r="MCY159" s="489"/>
      <c r="MCZ159" s="489"/>
      <c r="MDA159" s="489"/>
      <c r="MDB159" s="489"/>
      <c r="MDC159" s="489"/>
      <c r="MDD159" s="489"/>
      <c r="MDE159" s="489"/>
      <c r="MDF159" s="489"/>
      <c r="MDG159" s="489"/>
      <c r="MDH159" s="489"/>
      <c r="MDI159" s="489"/>
      <c r="MDJ159" s="489"/>
      <c r="MDK159" s="489"/>
      <c r="MDL159" s="489"/>
      <c r="MDM159" s="489"/>
      <c r="MDN159" s="489"/>
      <c r="MDO159" s="489"/>
      <c r="MDP159" s="489"/>
      <c r="MDQ159" s="489"/>
      <c r="MDR159" s="489"/>
      <c r="MDS159" s="489"/>
      <c r="MDT159" s="489"/>
      <c r="MDU159" s="489"/>
      <c r="MDV159" s="489"/>
      <c r="MDW159" s="489"/>
      <c r="MDX159" s="489"/>
      <c r="MDY159" s="489"/>
      <c r="MDZ159" s="489"/>
      <c r="MEA159" s="489"/>
      <c r="MEB159" s="489"/>
      <c r="MEC159" s="489"/>
      <c r="MED159" s="489"/>
      <c r="MEE159" s="489"/>
      <c r="MEF159" s="489"/>
      <c r="MEG159" s="489"/>
      <c r="MEH159" s="489"/>
      <c r="MEI159" s="489"/>
      <c r="MEJ159" s="489"/>
      <c r="MEK159" s="489"/>
      <c r="MEL159" s="489"/>
      <c r="MEM159" s="489"/>
      <c r="MEN159" s="489"/>
      <c r="MEO159" s="489"/>
      <c r="MEP159" s="489"/>
      <c r="MEQ159" s="489"/>
      <c r="MER159" s="489"/>
      <c r="MES159" s="489"/>
      <c r="MET159" s="489"/>
      <c r="MEU159" s="489"/>
      <c r="MEV159" s="489"/>
      <c r="MEW159" s="489"/>
      <c r="MEX159" s="489"/>
      <c r="MEY159" s="489"/>
      <c r="MEZ159" s="489"/>
      <c r="MFA159" s="489"/>
      <c r="MFB159" s="489"/>
      <c r="MFC159" s="489"/>
      <c r="MFD159" s="489"/>
      <c r="MFE159" s="489"/>
      <c r="MFF159" s="489"/>
      <c r="MFG159" s="489"/>
      <c r="MFH159" s="489"/>
      <c r="MFI159" s="489"/>
      <c r="MFJ159" s="489"/>
      <c r="MFK159" s="489"/>
      <c r="MFL159" s="489"/>
      <c r="MFM159" s="489"/>
      <c r="MFN159" s="489"/>
      <c r="MFO159" s="489"/>
      <c r="MFP159" s="489"/>
      <c r="MFQ159" s="489"/>
      <c r="MFR159" s="489"/>
      <c r="MFS159" s="489"/>
      <c r="MFT159" s="489"/>
      <c r="MFU159" s="489"/>
      <c r="MFV159" s="489"/>
      <c r="MFW159" s="489"/>
      <c r="MFX159" s="489"/>
      <c r="MFY159" s="489"/>
      <c r="MFZ159" s="489"/>
      <c r="MGA159" s="489"/>
      <c r="MGB159" s="489"/>
      <c r="MGC159" s="489"/>
      <c r="MGD159" s="489"/>
      <c r="MGE159" s="489"/>
      <c r="MGF159" s="489"/>
      <c r="MGG159" s="489"/>
      <c r="MGH159" s="489"/>
      <c r="MGI159" s="489"/>
      <c r="MGJ159" s="489"/>
      <c r="MGK159" s="489"/>
      <c r="MGL159" s="489"/>
      <c r="MGM159" s="489"/>
      <c r="MGN159" s="489"/>
      <c r="MGO159" s="489"/>
      <c r="MGP159" s="489"/>
      <c r="MGQ159" s="489"/>
      <c r="MGR159" s="489"/>
      <c r="MGS159" s="489"/>
      <c r="MGT159" s="489"/>
      <c r="MGU159" s="489"/>
      <c r="MGV159" s="489"/>
      <c r="MGW159" s="489"/>
      <c r="MGX159" s="489"/>
      <c r="MGY159" s="489"/>
      <c r="MGZ159" s="489"/>
      <c r="MHA159" s="489"/>
      <c r="MHB159" s="489"/>
      <c r="MHC159" s="489"/>
      <c r="MHD159" s="489"/>
      <c r="MHE159" s="489"/>
      <c r="MHF159" s="489"/>
      <c r="MHG159" s="489"/>
      <c r="MHH159" s="489"/>
      <c r="MHI159" s="489"/>
      <c r="MHJ159" s="489"/>
      <c r="MHK159" s="489"/>
      <c r="MHL159" s="489"/>
      <c r="MHM159" s="489"/>
      <c r="MHN159" s="489"/>
      <c r="MHO159" s="489"/>
      <c r="MHP159" s="489"/>
      <c r="MHQ159" s="489"/>
      <c r="MHR159" s="489"/>
      <c r="MHS159" s="489"/>
      <c r="MHT159" s="489"/>
      <c r="MHU159" s="489"/>
      <c r="MHV159" s="489"/>
      <c r="MHW159" s="489"/>
      <c r="MHX159" s="489"/>
      <c r="MHY159" s="489"/>
      <c r="MHZ159" s="489"/>
      <c r="MIA159" s="489"/>
      <c r="MIB159" s="489"/>
      <c r="MIC159" s="489"/>
      <c r="MID159" s="489"/>
      <c r="MIE159" s="489"/>
      <c r="MIF159" s="489"/>
      <c r="MIG159" s="489"/>
      <c r="MIH159" s="489"/>
      <c r="MII159" s="489"/>
      <c r="MIJ159" s="489"/>
      <c r="MIK159" s="489"/>
      <c r="MIL159" s="489"/>
      <c r="MIM159" s="489"/>
      <c r="MIN159" s="489"/>
      <c r="MIO159" s="489"/>
      <c r="MIP159" s="489"/>
      <c r="MIQ159" s="489"/>
      <c r="MIR159" s="489"/>
      <c r="MIS159" s="489"/>
      <c r="MIT159" s="489"/>
      <c r="MIU159" s="489"/>
      <c r="MIV159" s="489"/>
      <c r="MIW159" s="489"/>
      <c r="MIX159" s="489"/>
      <c r="MIY159" s="489"/>
      <c r="MIZ159" s="489"/>
      <c r="MJA159" s="489"/>
      <c r="MJB159" s="489"/>
      <c r="MJC159" s="489"/>
      <c r="MJD159" s="489"/>
      <c r="MJE159" s="489"/>
      <c r="MJF159" s="489"/>
      <c r="MJG159" s="489"/>
      <c r="MJH159" s="489"/>
      <c r="MJI159" s="489"/>
      <c r="MJJ159" s="489"/>
      <c r="MJK159" s="489"/>
      <c r="MJL159" s="489"/>
      <c r="MJM159" s="489"/>
      <c r="MJN159" s="489"/>
      <c r="MJO159" s="489"/>
      <c r="MJP159" s="489"/>
      <c r="MJQ159" s="489"/>
      <c r="MJR159" s="489"/>
      <c r="MJS159" s="489"/>
      <c r="MJT159" s="489"/>
      <c r="MJU159" s="489"/>
      <c r="MJV159" s="489"/>
      <c r="MJW159" s="489"/>
      <c r="MJX159" s="489"/>
      <c r="MJY159" s="489"/>
      <c r="MJZ159" s="489"/>
      <c r="MKA159" s="489"/>
      <c r="MKB159" s="489"/>
      <c r="MKC159" s="489"/>
      <c r="MKD159" s="489"/>
      <c r="MKE159" s="489"/>
      <c r="MKF159" s="489"/>
      <c r="MKG159" s="489"/>
      <c r="MKH159" s="489"/>
      <c r="MKI159" s="489"/>
      <c r="MKJ159" s="489"/>
      <c r="MKK159" s="489"/>
      <c r="MKL159" s="489"/>
      <c r="MKM159" s="489"/>
      <c r="MKN159" s="489"/>
      <c r="MKO159" s="489"/>
      <c r="MKP159" s="489"/>
      <c r="MKQ159" s="489"/>
      <c r="MKR159" s="489"/>
      <c r="MKS159" s="489"/>
      <c r="MKT159" s="489"/>
      <c r="MKU159" s="489"/>
      <c r="MKV159" s="489"/>
      <c r="MKW159" s="489"/>
      <c r="MKX159" s="489"/>
      <c r="MKY159" s="489"/>
      <c r="MKZ159" s="489"/>
      <c r="MLA159" s="489"/>
      <c r="MLB159" s="489"/>
      <c r="MLC159" s="489"/>
      <c r="MLD159" s="489"/>
      <c r="MLE159" s="489"/>
      <c r="MLF159" s="489"/>
      <c r="MLG159" s="489"/>
      <c r="MLH159" s="489"/>
      <c r="MLI159" s="489"/>
      <c r="MLJ159" s="489"/>
      <c r="MLK159" s="489"/>
      <c r="MLL159" s="489"/>
      <c r="MLM159" s="489"/>
      <c r="MLN159" s="489"/>
      <c r="MLO159" s="489"/>
      <c r="MLP159" s="489"/>
      <c r="MLQ159" s="489"/>
      <c r="MLR159" s="489"/>
      <c r="MLS159" s="489"/>
      <c r="MLT159" s="489"/>
      <c r="MLU159" s="489"/>
      <c r="MLV159" s="489"/>
      <c r="MLW159" s="489"/>
      <c r="MLX159" s="489"/>
      <c r="MLY159" s="489"/>
      <c r="MLZ159" s="489"/>
      <c r="MMA159" s="489"/>
      <c r="MMB159" s="489"/>
      <c r="MMC159" s="489"/>
      <c r="MMD159" s="489"/>
      <c r="MME159" s="489"/>
      <c r="MMF159" s="489"/>
      <c r="MMG159" s="489"/>
      <c r="MMH159" s="489"/>
      <c r="MMI159" s="489"/>
      <c r="MMJ159" s="489"/>
      <c r="MMK159" s="489"/>
      <c r="MML159" s="489"/>
      <c r="MMM159" s="489"/>
      <c r="MMN159" s="489"/>
      <c r="MMO159" s="489"/>
      <c r="MMP159" s="489"/>
      <c r="MMQ159" s="489"/>
      <c r="MMR159" s="489"/>
      <c r="MMS159" s="489"/>
      <c r="MMT159" s="489"/>
      <c r="MMU159" s="489"/>
      <c r="MMV159" s="489"/>
      <c r="MMW159" s="489"/>
      <c r="MMX159" s="489"/>
      <c r="MMY159" s="489"/>
      <c r="MMZ159" s="489"/>
      <c r="MNA159" s="489"/>
      <c r="MNB159" s="489"/>
      <c r="MNC159" s="489"/>
      <c r="MND159" s="489"/>
      <c r="MNE159" s="489"/>
      <c r="MNF159" s="489"/>
      <c r="MNG159" s="489"/>
      <c r="MNH159" s="489"/>
      <c r="MNI159" s="489"/>
      <c r="MNJ159" s="489"/>
      <c r="MNK159" s="489"/>
      <c r="MNL159" s="489"/>
      <c r="MNM159" s="489"/>
      <c r="MNN159" s="489"/>
      <c r="MNO159" s="489"/>
      <c r="MNP159" s="489"/>
      <c r="MNQ159" s="489"/>
      <c r="MNR159" s="489"/>
      <c r="MNS159" s="489"/>
      <c r="MNT159" s="489"/>
      <c r="MNU159" s="489"/>
      <c r="MNV159" s="489"/>
      <c r="MNW159" s="489"/>
      <c r="MNX159" s="489"/>
      <c r="MNY159" s="489"/>
      <c r="MNZ159" s="489"/>
      <c r="MOA159" s="489"/>
      <c r="MOB159" s="489"/>
      <c r="MOC159" s="489"/>
      <c r="MOD159" s="489"/>
      <c r="MOE159" s="489"/>
      <c r="MOF159" s="489"/>
      <c r="MOG159" s="489"/>
      <c r="MOH159" s="489"/>
      <c r="MOI159" s="489"/>
      <c r="MOJ159" s="489"/>
      <c r="MOK159" s="489"/>
      <c r="MOL159" s="489"/>
      <c r="MOM159" s="489"/>
      <c r="MON159" s="489"/>
      <c r="MOO159" s="489"/>
      <c r="MOP159" s="489"/>
      <c r="MOQ159" s="489"/>
      <c r="MOR159" s="489"/>
      <c r="MOS159" s="489"/>
      <c r="MOT159" s="489"/>
      <c r="MOU159" s="489"/>
      <c r="MOV159" s="489"/>
      <c r="MOW159" s="489"/>
      <c r="MOX159" s="489"/>
      <c r="MOY159" s="489"/>
      <c r="MOZ159" s="489"/>
      <c r="MPA159" s="489"/>
      <c r="MPB159" s="489"/>
      <c r="MPC159" s="489"/>
      <c r="MPD159" s="489"/>
      <c r="MPE159" s="489"/>
      <c r="MPF159" s="489"/>
      <c r="MPG159" s="489"/>
      <c r="MPH159" s="489"/>
      <c r="MPI159" s="489"/>
      <c r="MPJ159" s="489"/>
      <c r="MPK159" s="489"/>
      <c r="MPL159" s="489"/>
      <c r="MPM159" s="489"/>
      <c r="MPN159" s="489"/>
      <c r="MPO159" s="489"/>
      <c r="MPP159" s="489"/>
      <c r="MPQ159" s="489"/>
      <c r="MPR159" s="489"/>
      <c r="MPS159" s="489"/>
      <c r="MPT159" s="489"/>
      <c r="MPU159" s="489"/>
      <c r="MPV159" s="489"/>
      <c r="MPW159" s="489"/>
      <c r="MPX159" s="489"/>
      <c r="MPY159" s="489"/>
      <c r="MPZ159" s="489"/>
      <c r="MQA159" s="489"/>
      <c r="MQB159" s="489"/>
      <c r="MQC159" s="489"/>
      <c r="MQD159" s="489"/>
      <c r="MQE159" s="489"/>
      <c r="MQF159" s="489"/>
      <c r="MQG159" s="489"/>
      <c r="MQH159" s="489"/>
      <c r="MQI159" s="489"/>
      <c r="MQJ159" s="489"/>
      <c r="MQK159" s="489"/>
      <c r="MQL159" s="489"/>
      <c r="MQM159" s="489"/>
      <c r="MQN159" s="489"/>
      <c r="MQO159" s="489"/>
      <c r="MQP159" s="489"/>
      <c r="MQQ159" s="489"/>
      <c r="MQR159" s="489"/>
      <c r="MQS159" s="489"/>
      <c r="MQT159" s="489"/>
      <c r="MQU159" s="489"/>
      <c r="MQV159" s="489"/>
      <c r="MQW159" s="489"/>
      <c r="MQX159" s="489"/>
      <c r="MQY159" s="489"/>
      <c r="MQZ159" s="489"/>
      <c r="MRA159" s="489"/>
      <c r="MRB159" s="489"/>
      <c r="MRC159" s="489"/>
      <c r="MRD159" s="489"/>
      <c r="MRE159" s="489"/>
      <c r="MRF159" s="489"/>
      <c r="MRG159" s="489"/>
      <c r="MRH159" s="489"/>
      <c r="MRI159" s="489"/>
      <c r="MRJ159" s="489"/>
      <c r="MRK159" s="489"/>
      <c r="MRL159" s="489"/>
      <c r="MRM159" s="489"/>
      <c r="MRN159" s="489"/>
      <c r="MRO159" s="489"/>
      <c r="MRP159" s="489"/>
      <c r="MRQ159" s="489"/>
      <c r="MRR159" s="489"/>
      <c r="MRS159" s="489"/>
      <c r="MRT159" s="489"/>
      <c r="MRU159" s="489"/>
      <c r="MRV159" s="489"/>
      <c r="MRW159" s="489"/>
      <c r="MRX159" s="489"/>
      <c r="MRY159" s="489"/>
      <c r="MRZ159" s="489"/>
      <c r="MSA159" s="489"/>
      <c r="MSB159" s="489"/>
      <c r="MSC159" s="489"/>
      <c r="MSD159" s="489"/>
      <c r="MSE159" s="489"/>
      <c r="MSF159" s="489"/>
      <c r="MSG159" s="489"/>
      <c r="MSH159" s="489"/>
      <c r="MSI159" s="489"/>
      <c r="MSJ159" s="489"/>
      <c r="MSK159" s="489"/>
      <c r="MSL159" s="489"/>
      <c r="MSM159" s="489"/>
      <c r="MSN159" s="489"/>
      <c r="MSO159" s="489"/>
      <c r="MSP159" s="489"/>
      <c r="MSQ159" s="489"/>
      <c r="MSR159" s="489"/>
      <c r="MSS159" s="489"/>
      <c r="MST159" s="489"/>
      <c r="MSU159" s="489"/>
      <c r="MSV159" s="489"/>
      <c r="MSW159" s="489"/>
      <c r="MSX159" s="489"/>
      <c r="MSY159" s="489"/>
      <c r="MSZ159" s="489"/>
      <c r="MTA159" s="489"/>
      <c r="MTB159" s="489"/>
      <c r="MTC159" s="489"/>
      <c r="MTD159" s="489"/>
      <c r="MTE159" s="489"/>
      <c r="MTF159" s="489"/>
      <c r="MTG159" s="489"/>
      <c r="MTH159" s="489"/>
      <c r="MTI159" s="489"/>
      <c r="MTJ159" s="489"/>
      <c r="MTK159" s="489"/>
      <c r="MTL159" s="489"/>
      <c r="MTM159" s="489"/>
      <c r="MTN159" s="489"/>
      <c r="MTO159" s="489"/>
      <c r="MTP159" s="489"/>
      <c r="MTQ159" s="489"/>
      <c r="MTR159" s="489"/>
      <c r="MTS159" s="489"/>
      <c r="MTT159" s="489"/>
      <c r="MTU159" s="489"/>
      <c r="MTV159" s="489"/>
      <c r="MTW159" s="489"/>
      <c r="MTX159" s="489"/>
      <c r="MTY159" s="489"/>
      <c r="MTZ159" s="489"/>
      <c r="MUA159" s="489"/>
      <c r="MUB159" s="489"/>
      <c r="MUC159" s="489"/>
      <c r="MUD159" s="489"/>
      <c r="MUE159" s="489"/>
      <c r="MUF159" s="489"/>
      <c r="MUG159" s="489"/>
      <c r="MUH159" s="489"/>
      <c r="MUI159" s="489"/>
      <c r="MUJ159" s="489"/>
      <c r="MUK159" s="489"/>
      <c r="MUL159" s="489"/>
      <c r="MUM159" s="489"/>
      <c r="MUN159" s="489"/>
      <c r="MUO159" s="489"/>
      <c r="MUP159" s="489"/>
      <c r="MUQ159" s="489"/>
      <c r="MUR159" s="489"/>
      <c r="MUS159" s="489"/>
      <c r="MUT159" s="489"/>
      <c r="MUU159" s="489"/>
      <c r="MUV159" s="489"/>
      <c r="MUW159" s="489"/>
      <c r="MUX159" s="489"/>
      <c r="MUY159" s="489"/>
      <c r="MUZ159" s="489"/>
      <c r="MVA159" s="489"/>
      <c r="MVB159" s="489"/>
      <c r="MVC159" s="489"/>
      <c r="MVD159" s="489"/>
      <c r="MVE159" s="489"/>
      <c r="MVF159" s="489"/>
      <c r="MVG159" s="489"/>
      <c r="MVH159" s="489"/>
      <c r="MVI159" s="489"/>
      <c r="MVJ159" s="489"/>
      <c r="MVK159" s="489"/>
      <c r="MVL159" s="489"/>
      <c r="MVM159" s="489"/>
      <c r="MVN159" s="489"/>
      <c r="MVO159" s="489"/>
      <c r="MVP159" s="489"/>
      <c r="MVQ159" s="489"/>
      <c r="MVR159" s="489"/>
      <c r="MVS159" s="489"/>
      <c r="MVT159" s="489"/>
      <c r="MVU159" s="489"/>
      <c r="MVV159" s="489"/>
      <c r="MVW159" s="489"/>
      <c r="MVX159" s="489"/>
      <c r="MVY159" s="489"/>
      <c r="MVZ159" s="489"/>
      <c r="MWA159" s="489"/>
      <c r="MWB159" s="489"/>
      <c r="MWC159" s="489"/>
      <c r="MWD159" s="489"/>
      <c r="MWE159" s="489"/>
      <c r="MWF159" s="489"/>
      <c r="MWG159" s="489"/>
      <c r="MWH159" s="489"/>
      <c r="MWI159" s="489"/>
      <c r="MWJ159" s="489"/>
      <c r="MWK159" s="489"/>
      <c r="MWL159" s="489"/>
      <c r="MWM159" s="489"/>
      <c r="MWN159" s="489"/>
      <c r="MWO159" s="489"/>
      <c r="MWP159" s="489"/>
      <c r="MWQ159" s="489"/>
      <c r="MWR159" s="489"/>
      <c r="MWS159" s="489"/>
      <c r="MWT159" s="489"/>
      <c r="MWU159" s="489"/>
      <c r="MWV159" s="489"/>
      <c r="MWW159" s="489"/>
      <c r="MWX159" s="489"/>
      <c r="MWY159" s="489"/>
      <c r="MWZ159" s="489"/>
      <c r="MXA159" s="489"/>
      <c r="MXB159" s="489"/>
      <c r="MXC159" s="489"/>
      <c r="MXD159" s="489"/>
      <c r="MXE159" s="489"/>
      <c r="MXF159" s="489"/>
      <c r="MXG159" s="489"/>
      <c r="MXH159" s="489"/>
      <c r="MXI159" s="489"/>
      <c r="MXJ159" s="489"/>
      <c r="MXK159" s="489"/>
      <c r="MXL159" s="489"/>
      <c r="MXM159" s="489"/>
      <c r="MXN159" s="489"/>
      <c r="MXO159" s="489"/>
      <c r="MXP159" s="489"/>
      <c r="MXQ159" s="489"/>
      <c r="MXR159" s="489"/>
      <c r="MXS159" s="489"/>
      <c r="MXT159" s="489"/>
      <c r="MXU159" s="489"/>
      <c r="MXV159" s="489"/>
      <c r="MXW159" s="489"/>
      <c r="MXX159" s="489"/>
      <c r="MXY159" s="489"/>
      <c r="MXZ159" s="489"/>
      <c r="MYA159" s="489"/>
      <c r="MYB159" s="489"/>
      <c r="MYC159" s="489"/>
      <c r="MYD159" s="489"/>
      <c r="MYE159" s="489"/>
      <c r="MYF159" s="489"/>
      <c r="MYG159" s="489"/>
      <c r="MYH159" s="489"/>
      <c r="MYI159" s="489"/>
      <c r="MYJ159" s="489"/>
      <c r="MYK159" s="489"/>
      <c r="MYL159" s="489"/>
      <c r="MYM159" s="489"/>
      <c r="MYN159" s="489"/>
      <c r="MYO159" s="489"/>
      <c r="MYP159" s="489"/>
      <c r="MYQ159" s="489"/>
      <c r="MYR159" s="489"/>
      <c r="MYS159" s="489"/>
      <c r="MYT159" s="489"/>
      <c r="MYU159" s="489"/>
      <c r="MYV159" s="489"/>
      <c r="MYW159" s="489"/>
      <c r="MYX159" s="489"/>
      <c r="MYY159" s="489"/>
      <c r="MYZ159" s="489"/>
      <c r="MZA159" s="489"/>
      <c r="MZB159" s="489"/>
      <c r="MZC159" s="489"/>
      <c r="MZD159" s="489"/>
      <c r="MZE159" s="489"/>
      <c r="MZF159" s="489"/>
      <c r="MZG159" s="489"/>
      <c r="MZH159" s="489"/>
      <c r="MZI159" s="489"/>
      <c r="MZJ159" s="489"/>
      <c r="MZK159" s="489"/>
      <c r="MZL159" s="489"/>
      <c r="MZM159" s="489"/>
      <c r="MZN159" s="489"/>
      <c r="MZO159" s="489"/>
      <c r="MZP159" s="489"/>
      <c r="MZQ159" s="489"/>
      <c r="MZR159" s="489"/>
      <c r="MZS159" s="489"/>
      <c r="MZT159" s="489"/>
      <c r="MZU159" s="489"/>
      <c r="MZV159" s="489"/>
      <c r="MZW159" s="489"/>
      <c r="MZX159" s="489"/>
      <c r="MZY159" s="489"/>
      <c r="MZZ159" s="489"/>
      <c r="NAA159" s="489"/>
      <c r="NAB159" s="489"/>
      <c r="NAC159" s="489"/>
      <c r="NAD159" s="489"/>
      <c r="NAE159" s="489"/>
      <c r="NAF159" s="489"/>
      <c r="NAG159" s="489"/>
      <c r="NAH159" s="489"/>
      <c r="NAI159" s="489"/>
      <c r="NAJ159" s="489"/>
      <c r="NAK159" s="489"/>
      <c r="NAL159" s="489"/>
      <c r="NAM159" s="489"/>
      <c r="NAN159" s="489"/>
      <c r="NAO159" s="489"/>
      <c r="NAP159" s="489"/>
      <c r="NAQ159" s="489"/>
      <c r="NAR159" s="489"/>
      <c r="NAS159" s="489"/>
      <c r="NAT159" s="489"/>
      <c r="NAU159" s="489"/>
      <c r="NAV159" s="489"/>
      <c r="NAW159" s="489"/>
      <c r="NAX159" s="489"/>
      <c r="NAY159" s="489"/>
      <c r="NAZ159" s="489"/>
      <c r="NBA159" s="489"/>
      <c r="NBB159" s="489"/>
      <c r="NBC159" s="489"/>
      <c r="NBD159" s="489"/>
      <c r="NBE159" s="489"/>
      <c r="NBF159" s="489"/>
      <c r="NBG159" s="489"/>
      <c r="NBH159" s="489"/>
      <c r="NBI159" s="489"/>
      <c r="NBJ159" s="489"/>
      <c r="NBK159" s="489"/>
      <c r="NBL159" s="489"/>
      <c r="NBM159" s="489"/>
      <c r="NBN159" s="489"/>
      <c r="NBO159" s="489"/>
      <c r="NBP159" s="489"/>
      <c r="NBQ159" s="489"/>
      <c r="NBR159" s="489"/>
      <c r="NBS159" s="489"/>
      <c r="NBT159" s="489"/>
      <c r="NBU159" s="489"/>
      <c r="NBV159" s="489"/>
      <c r="NBW159" s="489"/>
      <c r="NBX159" s="489"/>
      <c r="NBY159" s="489"/>
      <c r="NBZ159" s="489"/>
      <c r="NCA159" s="489"/>
      <c r="NCB159" s="489"/>
      <c r="NCC159" s="489"/>
      <c r="NCD159" s="489"/>
      <c r="NCE159" s="489"/>
      <c r="NCF159" s="489"/>
      <c r="NCG159" s="489"/>
      <c r="NCH159" s="489"/>
      <c r="NCI159" s="489"/>
      <c r="NCJ159" s="489"/>
      <c r="NCK159" s="489"/>
      <c r="NCL159" s="489"/>
      <c r="NCM159" s="489"/>
      <c r="NCN159" s="489"/>
      <c r="NCO159" s="489"/>
      <c r="NCP159" s="489"/>
      <c r="NCQ159" s="489"/>
      <c r="NCR159" s="489"/>
      <c r="NCS159" s="489"/>
      <c r="NCT159" s="489"/>
      <c r="NCU159" s="489"/>
      <c r="NCV159" s="489"/>
      <c r="NCW159" s="489"/>
      <c r="NCX159" s="489"/>
      <c r="NCY159" s="489"/>
      <c r="NCZ159" s="489"/>
      <c r="NDA159" s="489"/>
      <c r="NDB159" s="489"/>
      <c r="NDC159" s="489"/>
      <c r="NDD159" s="489"/>
      <c r="NDE159" s="489"/>
      <c r="NDF159" s="489"/>
      <c r="NDG159" s="489"/>
      <c r="NDH159" s="489"/>
      <c r="NDI159" s="489"/>
      <c r="NDJ159" s="489"/>
      <c r="NDK159" s="489"/>
      <c r="NDL159" s="489"/>
      <c r="NDM159" s="489"/>
      <c r="NDN159" s="489"/>
      <c r="NDO159" s="489"/>
      <c r="NDP159" s="489"/>
      <c r="NDQ159" s="489"/>
      <c r="NDR159" s="489"/>
      <c r="NDS159" s="489"/>
      <c r="NDT159" s="489"/>
      <c r="NDU159" s="489"/>
      <c r="NDV159" s="489"/>
      <c r="NDW159" s="489"/>
      <c r="NDX159" s="489"/>
      <c r="NDY159" s="489"/>
      <c r="NDZ159" s="489"/>
      <c r="NEA159" s="489"/>
      <c r="NEB159" s="489"/>
      <c r="NEC159" s="489"/>
      <c r="NED159" s="489"/>
      <c r="NEE159" s="489"/>
      <c r="NEF159" s="489"/>
      <c r="NEG159" s="489"/>
      <c r="NEH159" s="489"/>
      <c r="NEI159" s="489"/>
      <c r="NEJ159" s="489"/>
      <c r="NEK159" s="489"/>
      <c r="NEL159" s="489"/>
      <c r="NEM159" s="489"/>
      <c r="NEN159" s="489"/>
      <c r="NEO159" s="489"/>
      <c r="NEP159" s="489"/>
      <c r="NEQ159" s="489"/>
      <c r="NER159" s="489"/>
      <c r="NES159" s="489"/>
      <c r="NET159" s="489"/>
      <c r="NEU159" s="489"/>
      <c r="NEV159" s="489"/>
      <c r="NEW159" s="489"/>
      <c r="NEX159" s="489"/>
      <c r="NEY159" s="489"/>
      <c r="NEZ159" s="489"/>
      <c r="NFA159" s="489"/>
      <c r="NFB159" s="489"/>
      <c r="NFC159" s="489"/>
      <c r="NFD159" s="489"/>
      <c r="NFE159" s="489"/>
      <c r="NFF159" s="489"/>
      <c r="NFG159" s="489"/>
      <c r="NFH159" s="489"/>
      <c r="NFI159" s="489"/>
      <c r="NFJ159" s="489"/>
      <c r="NFK159" s="489"/>
      <c r="NFL159" s="489"/>
      <c r="NFM159" s="489"/>
      <c r="NFN159" s="489"/>
      <c r="NFO159" s="489"/>
      <c r="NFP159" s="489"/>
      <c r="NFQ159" s="489"/>
      <c r="NFR159" s="489"/>
      <c r="NFS159" s="489"/>
      <c r="NFT159" s="489"/>
      <c r="NFU159" s="489"/>
      <c r="NFV159" s="489"/>
      <c r="NFW159" s="489"/>
      <c r="NFX159" s="489"/>
      <c r="NFY159" s="489"/>
      <c r="NFZ159" s="489"/>
      <c r="NGA159" s="489"/>
      <c r="NGB159" s="489"/>
      <c r="NGC159" s="489"/>
      <c r="NGD159" s="489"/>
      <c r="NGE159" s="489"/>
      <c r="NGF159" s="489"/>
      <c r="NGG159" s="489"/>
      <c r="NGH159" s="489"/>
      <c r="NGI159" s="489"/>
      <c r="NGJ159" s="489"/>
      <c r="NGK159" s="489"/>
      <c r="NGL159" s="489"/>
      <c r="NGM159" s="489"/>
      <c r="NGN159" s="489"/>
      <c r="NGO159" s="489"/>
      <c r="NGP159" s="489"/>
      <c r="NGQ159" s="489"/>
      <c r="NGR159" s="489"/>
      <c r="NGS159" s="489"/>
      <c r="NGT159" s="489"/>
      <c r="NGU159" s="489"/>
      <c r="NGV159" s="489"/>
      <c r="NGW159" s="489"/>
      <c r="NGX159" s="489"/>
      <c r="NGY159" s="489"/>
      <c r="NGZ159" s="489"/>
      <c r="NHA159" s="489"/>
      <c r="NHB159" s="489"/>
      <c r="NHC159" s="489"/>
      <c r="NHD159" s="489"/>
      <c r="NHE159" s="489"/>
      <c r="NHF159" s="489"/>
      <c r="NHG159" s="489"/>
      <c r="NHH159" s="489"/>
      <c r="NHI159" s="489"/>
      <c r="NHJ159" s="489"/>
      <c r="NHK159" s="489"/>
      <c r="NHL159" s="489"/>
      <c r="NHM159" s="489"/>
      <c r="NHN159" s="489"/>
      <c r="NHO159" s="489"/>
      <c r="NHP159" s="489"/>
      <c r="NHQ159" s="489"/>
      <c r="NHR159" s="489"/>
      <c r="NHS159" s="489"/>
      <c r="NHT159" s="489"/>
      <c r="NHU159" s="489"/>
      <c r="NHV159" s="489"/>
      <c r="NHW159" s="489"/>
      <c r="NHX159" s="489"/>
      <c r="NHY159" s="489"/>
      <c r="NHZ159" s="489"/>
      <c r="NIA159" s="489"/>
      <c r="NIB159" s="489"/>
      <c r="NIC159" s="489"/>
      <c r="NID159" s="489"/>
      <c r="NIE159" s="489"/>
      <c r="NIF159" s="489"/>
      <c r="NIG159" s="489"/>
      <c r="NIH159" s="489"/>
      <c r="NII159" s="489"/>
      <c r="NIJ159" s="489"/>
      <c r="NIK159" s="489"/>
      <c r="NIL159" s="489"/>
      <c r="NIM159" s="489"/>
      <c r="NIN159" s="489"/>
      <c r="NIO159" s="489"/>
      <c r="NIP159" s="489"/>
      <c r="NIQ159" s="489"/>
      <c r="NIR159" s="489"/>
      <c r="NIS159" s="489"/>
      <c r="NIT159" s="489"/>
      <c r="NIU159" s="489"/>
      <c r="NIV159" s="489"/>
      <c r="NIW159" s="489"/>
      <c r="NIX159" s="489"/>
      <c r="NIY159" s="489"/>
      <c r="NIZ159" s="489"/>
      <c r="NJA159" s="489"/>
      <c r="NJB159" s="489"/>
      <c r="NJC159" s="489"/>
      <c r="NJD159" s="489"/>
      <c r="NJE159" s="489"/>
      <c r="NJF159" s="489"/>
      <c r="NJG159" s="489"/>
      <c r="NJH159" s="489"/>
      <c r="NJI159" s="489"/>
      <c r="NJJ159" s="489"/>
      <c r="NJK159" s="489"/>
      <c r="NJL159" s="489"/>
      <c r="NJM159" s="489"/>
      <c r="NJN159" s="489"/>
      <c r="NJO159" s="489"/>
      <c r="NJP159" s="489"/>
      <c r="NJQ159" s="489"/>
      <c r="NJR159" s="489"/>
      <c r="NJS159" s="489"/>
      <c r="NJT159" s="489"/>
      <c r="NJU159" s="489"/>
      <c r="NJV159" s="489"/>
      <c r="NJW159" s="489"/>
      <c r="NJX159" s="489"/>
      <c r="NJY159" s="489"/>
      <c r="NJZ159" s="489"/>
      <c r="NKA159" s="489"/>
      <c r="NKB159" s="489"/>
      <c r="NKC159" s="489"/>
      <c r="NKD159" s="489"/>
      <c r="NKE159" s="489"/>
      <c r="NKF159" s="489"/>
      <c r="NKG159" s="489"/>
      <c r="NKH159" s="489"/>
      <c r="NKI159" s="489"/>
      <c r="NKJ159" s="489"/>
      <c r="NKK159" s="489"/>
      <c r="NKL159" s="489"/>
      <c r="NKM159" s="489"/>
      <c r="NKN159" s="489"/>
      <c r="NKO159" s="489"/>
      <c r="NKP159" s="489"/>
      <c r="NKQ159" s="489"/>
      <c r="NKR159" s="489"/>
      <c r="NKS159" s="489"/>
      <c r="NKT159" s="489"/>
      <c r="NKU159" s="489"/>
      <c r="NKV159" s="489"/>
      <c r="NKW159" s="489"/>
      <c r="NKX159" s="489"/>
      <c r="NKY159" s="489"/>
      <c r="NKZ159" s="489"/>
      <c r="NLA159" s="489"/>
      <c r="NLB159" s="489"/>
      <c r="NLC159" s="489"/>
      <c r="NLD159" s="489"/>
      <c r="NLE159" s="489"/>
      <c r="NLF159" s="489"/>
      <c r="NLG159" s="489"/>
      <c r="NLH159" s="489"/>
      <c r="NLI159" s="489"/>
      <c r="NLJ159" s="489"/>
      <c r="NLK159" s="489"/>
      <c r="NLL159" s="489"/>
      <c r="NLM159" s="489"/>
      <c r="NLN159" s="489"/>
      <c r="NLO159" s="489"/>
      <c r="NLP159" s="489"/>
      <c r="NLQ159" s="489"/>
      <c r="NLR159" s="489"/>
      <c r="NLS159" s="489"/>
      <c r="NLT159" s="489"/>
      <c r="NLU159" s="489"/>
      <c r="NLV159" s="489"/>
      <c r="NLW159" s="489"/>
      <c r="NLX159" s="489"/>
      <c r="NLY159" s="489"/>
      <c r="NLZ159" s="489"/>
      <c r="NMA159" s="489"/>
      <c r="NMB159" s="489"/>
      <c r="NMC159" s="489"/>
      <c r="NMD159" s="489"/>
      <c r="NME159" s="489"/>
      <c r="NMF159" s="489"/>
      <c r="NMG159" s="489"/>
      <c r="NMH159" s="489"/>
      <c r="NMI159" s="489"/>
      <c r="NMJ159" s="489"/>
      <c r="NMK159" s="489"/>
      <c r="NML159" s="489"/>
      <c r="NMM159" s="489"/>
      <c r="NMN159" s="489"/>
      <c r="NMO159" s="489"/>
      <c r="NMP159" s="489"/>
      <c r="NMQ159" s="489"/>
      <c r="NMR159" s="489"/>
      <c r="NMS159" s="489"/>
      <c r="NMT159" s="489"/>
      <c r="NMU159" s="489"/>
      <c r="NMV159" s="489"/>
      <c r="NMW159" s="489"/>
      <c r="NMX159" s="489"/>
      <c r="NMY159" s="489"/>
      <c r="NMZ159" s="489"/>
      <c r="NNA159" s="489"/>
      <c r="NNB159" s="489"/>
      <c r="NNC159" s="489"/>
      <c r="NND159" s="489"/>
      <c r="NNE159" s="489"/>
      <c r="NNF159" s="489"/>
      <c r="NNG159" s="489"/>
      <c r="NNH159" s="489"/>
      <c r="NNI159" s="489"/>
      <c r="NNJ159" s="489"/>
      <c r="NNK159" s="489"/>
      <c r="NNL159" s="489"/>
      <c r="NNM159" s="489"/>
      <c r="NNN159" s="489"/>
      <c r="NNO159" s="489"/>
      <c r="NNP159" s="489"/>
      <c r="NNQ159" s="489"/>
      <c r="NNR159" s="489"/>
      <c r="NNS159" s="489"/>
      <c r="NNT159" s="489"/>
      <c r="NNU159" s="489"/>
      <c r="NNV159" s="489"/>
      <c r="NNW159" s="489"/>
      <c r="NNX159" s="489"/>
      <c r="NNY159" s="489"/>
      <c r="NNZ159" s="489"/>
      <c r="NOA159" s="489"/>
      <c r="NOB159" s="489"/>
      <c r="NOC159" s="489"/>
      <c r="NOD159" s="489"/>
      <c r="NOE159" s="489"/>
      <c r="NOF159" s="489"/>
      <c r="NOG159" s="489"/>
      <c r="NOH159" s="489"/>
      <c r="NOI159" s="489"/>
      <c r="NOJ159" s="489"/>
      <c r="NOK159" s="489"/>
      <c r="NOL159" s="489"/>
      <c r="NOM159" s="489"/>
      <c r="NON159" s="489"/>
      <c r="NOO159" s="489"/>
      <c r="NOP159" s="489"/>
      <c r="NOQ159" s="489"/>
      <c r="NOR159" s="489"/>
      <c r="NOS159" s="489"/>
      <c r="NOT159" s="489"/>
      <c r="NOU159" s="489"/>
      <c r="NOV159" s="489"/>
      <c r="NOW159" s="489"/>
      <c r="NOX159" s="489"/>
      <c r="NOY159" s="489"/>
      <c r="NOZ159" s="489"/>
      <c r="NPA159" s="489"/>
      <c r="NPB159" s="489"/>
      <c r="NPC159" s="489"/>
      <c r="NPD159" s="489"/>
      <c r="NPE159" s="489"/>
      <c r="NPF159" s="489"/>
      <c r="NPG159" s="489"/>
      <c r="NPH159" s="489"/>
      <c r="NPI159" s="489"/>
      <c r="NPJ159" s="489"/>
      <c r="NPK159" s="489"/>
      <c r="NPL159" s="489"/>
      <c r="NPM159" s="489"/>
      <c r="NPN159" s="489"/>
      <c r="NPO159" s="489"/>
      <c r="NPP159" s="489"/>
      <c r="NPQ159" s="489"/>
      <c r="NPR159" s="489"/>
      <c r="NPS159" s="489"/>
      <c r="NPT159" s="489"/>
      <c r="NPU159" s="489"/>
      <c r="NPV159" s="489"/>
      <c r="NPW159" s="489"/>
      <c r="NPX159" s="489"/>
      <c r="NPY159" s="489"/>
      <c r="NPZ159" s="489"/>
      <c r="NQA159" s="489"/>
      <c r="NQB159" s="489"/>
      <c r="NQC159" s="489"/>
      <c r="NQD159" s="489"/>
      <c r="NQE159" s="489"/>
      <c r="NQF159" s="489"/>
      <c r="NQG159" s="489"/>
      <c r="NQH159" s="489"/>
      <c r="NQI159" s="489"/>
      <c r="NQJ159" s="489"/>
      <c r="NQK159" s="489"/>
      <c r="NQL159" s="489"/>
      <c r="NQM159" s="489"/>
      <c r="NQN159" s="489"/>
      <c r="NQO159" s="489"/>
      <c r="NQP159" s="489"/>
      <c r="NQQ159" s="489"/>
      <c r="NQR159" s="489"/>
      <c r="NQS159" s="489"/>
      <c r="NQT159" s="489"/>
      <c r="NQU159" s="489"/>
      <c r="NQV159" s="489"/>
      <c r="NQW159" s="489"/>
      <c r="NQX159" s="489"/>
      <c r="NQY159" s="489"/>
      <c r="NQZ159" s="489"/>
      <c r="NRA159" s="489"/>
      <c r="NRB159" s="489"/>
      <c r="NRC159" s="489"/>
      <c r="NRD159" s="489"/>
      <c r="NRE159" s="489"/>
      <c r="NRF159" s="489"/>
      <c r="NRG159" s="489"/>
      <c r="NRH159" s="489"/>
      <c r="NRI159" s="489"/>
      <c r="NRJ159" s="489"/>
      <c r="NRK159" s="489"/>
      <c r="NRL159" s="489"/>
      <c r="NRM159" s="489"/>
      <c r="NRN159" s="489"/>
      <c r="NRO159" s="489"/>
      <c r="NRP159" s="489"/>
      <c r="NRQ159" s="489"/>
      <c r="NRR159" s="489"/>
      <c r="NRS159" s="489"/>
      <c r="NRT159" s="489"/>
      <c r="NRU159" s="489"/>
      <c r="NRV159" s="489"/>
      <c r="NRW159" s="489"/>
      <c r="NRX159" s="489"/>
      <c r="NRY159" s="489"/>
      <c r="NRZ159" s="489"/>
      <c r="NSA159" s="489"/>
      <c r="NSB159" s="489"/>
      <c r="NSC159" s="489"/>
      <c r="NSD159" s="489"/>
      <c r="NSE159" s="489"/>
      <c r="NSF159" s="489"/>
      <c r="NSG159" s="489"/>
      <c r="NSH159" s="489"/>
      <c r="NSI159" s="489"/>
      <c r="NSJ159" s="489"/>
      <c r="NSK159" s="489"/>
      <c r="NSL159" s="489"/>
      <c r="NSM159" s="489"/>
      <c r="NSN159" s="489"/>
      <c r="NSO159" s="489"/>
      <c r="NSP159" s="489"/>
      <c r="NSQ159" s="489"/>
      <c r="NSR159" s="489"/>
      <c r="NSS159" s="489"/>
      <c r="NST159" s="489"/>
      <c r="NSU159" s="489"/>
      <c r="NSV159" s="489"/>
      <c r="NSW159" s="489"/>
      <c r="NSX159" s="489"/>
      <c r="NSY159" s="489"/>
      <c r="NSZ159" s="489"/>
      <c r="NTA159" s="489"/>
      <c r="NTB159" s="489"/>
      <c r="NTC159" s="489"/>
      <c r="NTD159" s="489"/>
      <c r="NTE159" s="489"/>
      <c r="NTF159" s="489"/>
      <c r="NTG159" s="489"/>
      <c r="NTH159" s="489"/>
      <c r="NTI159" s="489"/>
      <c r="NTJ159" s="489"/>
      <c r="NTK159" s="489"/>
      <c r="NTL159" s="489"/>
      <c r="NTM159" s="489"/>
      <c r="NTN159" s="489"/>
      <c r="NTO159" s="489"/>
      <c r="NTP159" s="489"/>
      <c r="NTQ159" s="489"/>
      <c r="NTR159" s="489"/>
      <c r="NTS159" s="489"/>
      <c r="NTT159" s="489"/>
      <c r="NTU159" s="489"/>
      <c r="NTV159" s="489"/>
      <c r="NTW159" s="489"/>
      <c r="NTX159" s="489"/>
      <c r="NTY159" s="489"/>
      <c r="NTZ159" s="489"/>
      <c r="NUA159" s="489"/>
      <c r="NUB159" s="489"/>
      <c r="NUC159" s="489"/>
      <c r="NUD159" s="489"/>
      <c r="NUE159" s="489"/>
      <c r="NUF159" s="489"/>
      <c r="NUG159" s="489"/>
      <c r="NUH159" s="489"/>
      <c r="NUI159" s="489"/>
      <c r="NUJ159" s="489"/>
      <c r="NUK159" s="489"/>
      <c r="NUL159" s="489"/>
      <c r="NUM159" s="489"/>
      <c r="NUN159" s="489"/>
      <c r="NUO159" s="489"/>
      <c r="NUP159" s="489"/>
      <c r="NUQ159" s="489"/>
      <c r="NUR159" s="489"/>
      <c r="NUS159" s="489"/>
      <c r="NUT159" s="489"/>
      <c r="NUU159" s="489"/>
      <c r="NUV159" s="489"/>
      <c r="NUW159" s="489"/>
      <c r="NUX159" s="489"/>
      <c r="NUY159" s="489"/>
      <c r="NUZ159" s="489"/>
      <c r="NVA159" s="489"/>
      <c r="NVB159" s="489"/>
      <c r="NVC159" s="489"/>
      <c r="NVD159" s="489"/>
      <c r="NVE159" s="489"/>
      <c r="NVF159" s="489"/>
      <c r="NVG159" s="489"/>
      <c r="NVH159" s="489"/>
      <c r="NVI159" s="489"/>
      <c r="NVJ159" s="489"/>
      <c r="NVK159" s="489"/>
      <c r="NVL159" s="489"/>
      <c r="NVM159" s="489"/>
      <c r="NVN159" s="489"/>
      <c r="NVO159" s="489"/>
      <c r="NVP159" s="489"/>
      <c r="NVQ159" s="489"/>
      <c r="NVR159" s="489"/>
      <c r="NVS159" s="489"/>
      <c r="NVT159" s="489"/>
      <c r="NVU159" s="489"/>
      <c r="NVV159" s="489"/>
      <c r="NVW159" s="489"/>
      <c r="NVX159" s="489"/>
      <c r="NVY159" s="489"/>
      <c r="NVZ159" s="489"/>
      <c r="NWA159" s="489"/>
      <c r="NWB159" s="489"/>
      <c r="NWC159" s="489"/>
      <c r="NWD159" s="489"/>
      <c r="NWE159" s="489"/>
      <c r="NWF159" s="489"/>
      <c r="NWG159" s="489"/>
      <c r="NWH159" s="489"/>
      <c r="NWI159" s="489"/>
      <c r="NWJ159" s="489"/>
      <c r="NWK159" s="489"/>
      <c r="NWL159" s="489"/>
      <c r="NWM159" s="489"/>
      <c r="NWN159" s="489"/>
      <c r="NWO159" s="489"/>
      <c r="NWP159" s="489"/>
      <c r="NWQ159" s="489"/>
      <c r="NWR159" s="489"/>
      <c r="NWS159" s="489"/>
      <c r="NWT159" s="489"/>
      <c r="NWU159" s="489"/>
      <c r="NWV159" s="489"/>
      <c r="NWW159" s="489"/>
      <c r="NWX159" s="489"/>
      <c r="NWY159" s="489"/>
      <c r="NWZ159" s="489"/>
      <c r="NXA159" s="489"/>
      <c r="NXB159" s="489"/>
      <c r="NXC159" s="489"/>
      <c r="NXD159" s="489"/>
      <c r="NXE159" s="489"/>
      <c r="NXF159" s="489"/>
      <c r="NXG159" s="489"/>
      <c r="NXH159" s="489"/>
      <c r="NXI159" s="489"/>
      <c r="NXJ159" s="489"/>
      <c r="NXK159" s="489"/>
      <c r="NXL159" s="489"/>
      <c r="NXM159" s="489"/>
      <c r="NXN159" s="489"/>
      <c r="NXO159" s="489"/>
      <c r="NXP159" s="489"/>
      <c r="NXQ159" s="489"/>
      <c r="NXR159" s="489"/>
      <c r="NXS159" s="489"/>
      <c r="NXT159" s="489"/>
      <c r="NXU159" s="489"/>
      <c r="NXV159" s="489"/>
      <c r="NXW159" s="489"/>
      <c r="NXX159" s="489"/>
      <c r="NXY159" s="489"/>
      <c r="NXZ159" s="489"/>
      <c r="NYA159" s="489"/>
      <c r="NYB159" s="489"/>
      <c r="NYC159" s="489"/>
      <c r="NYD159" s="489"/>
      <c r="NYE159" s="489"/>
      <c r="NYF159" s="489"/>
      <c r="NYG159" s="489"/>
      <c r="NYH159" s="489"/>
      <c r="NYI159" s="489"/>
      <c r="NYJ159" s="489"/>
      <c r="NYK159" s="489"/>
      <c r="NYL159" s="489"/>
      <c r="NYM159" s="489"/>
      <c r="NYN159" s="489"/>
      <c r="NYO159" s="489"/>
      <c r="NYP159" s="489"/>
      <c r="NYQ159" s="489"/>
      <c r="NYR159" s="489"/>
      <c r="NYS159" s="489"/>
      <c r="NYT159" s="489"/>
      <c r="NYU159" s="489"/>
      <c r="NYV159" s="489"/>
      <c r="NYW159" s="489"/>
      <c r="NYX159" s="489"/>
      <c r="NYY159" s="489"/>
      <c r="NYZ159" s="489"/>
      <c r="NZA159" s="489"/>
      <c r="NZB159" s="489"/>
      <c r="NZC159" s="489"/>
      <c r="NZD159" s="489"/>
      <c r="NZE159" s="489"/>
      <c r="NZF159" s="489"/>
      <c r="NZG159" s="489"/>
      <c r="NZH159" s="489"/>
      <c r="NZI159" s="489"/>
      <c r="NZJ159" s="489"/>
      <c r="NZK159" s="489"/>
      <c r="NZL159" s="489"/>
      <c r="NZM159" s="489"/>
      <c r="NZN159" s="489"/>
      <c r="NZO159" s="489"/>
      <c r="NZP159" s="489"/>
      <c r="NZQ159" s="489"/>
      <c r="NZR159" s="489"/>
      <c r="NZS159" s="489"/>
      <c r="NZT159" s="489"/>
      <c r="NZU159" s="489"/>
      <c r="NZV159" s="489"/>
      <c r="NZW159" s="489"/>
      <c r="NZX159" s="489"/>
      <c r="NZY159" s="489"/>
      <c r="NZZ159" s="489"/>
      <c r="OAA159" s="489"/>
      <c r="OAB159" s="489"/>
      <c r="OAC159" s="489"/>
      <c r="OAD159" s="489"/>
      <c r="OAE159" s="489"/>
      <c r="OAF159" s="489"/>
      <c r="OAG159" s="489"/>
      <c r="OAH159" s="489"/>
      <c r="OAI159" s="489"/>
      <c r="OAJ159" s="489"/>
      <c r="OAK159" s="489"/>
      <c r="OAL159" s="489"/>
      <c r="OAM159" s="489"/>
      <c r="OAN159" s="489"/>
      <c r="OAO159" s="489"/>
      <c r="OAP159" s="489"/>
      <c r="OAQ159" s="489"/>
      <c r="OAR159" s="489"/>
      <c r="OAS159" s="489"/>
      <c r="OAT159" s="489"/>
      <c r="OAU159" s="489"/>
      <c r="OAV159" s="489"/>
      <c r="OAW159" s="489"/>
      <c r="OAX159" s="489"/>
      <c r="OAY159" s="489"/>
      <c r="OAZ159" s="489"/>
      <c r="OBA159" s="489"/>
      <c r="OBB159" s="489"/>
      <c r="OBC159" s="489"/>
      <c r="OBD159" s="489"/>
      <c r="OBE159" s="489"/>
      <c r="OBF159" s="489"/>
      <c r="OBG159" s="489"/>
      <c r="OBH159" s="489"/>
      <c r="OBI159" s="489"/>
      <c r="OBJ159" s="489"/>
      <c r="OBK159" s="489"/>
      <c r="OBL159" s="489"/>
      <c r="OBM159" s="489"/>
      <c r="OBN159" s="489"/>
      <c r="OBO159" s="489"/>
      <c r="OBP159" s="489"/>
      <c r="OBQ159" s="489"/>
      <c r="OBR159" s="489"/>
      <c r="OBS159" s="489"/>
      <c r="OBT159" s="489"/>
      <c r="OBU159" s="489"/>
      <c r="OBV159" s="489"/>
      <c r="OBW159" s="489"/>
      <c r="OBX159" s="489"/>
      <c r="OBY159" s="489"/>
      <c r="OBZ159" s="489"/>
      <c r="OCA159" s="489"/>
      <c r="OCB159" s="489"/>
      <c r="OCC159" s="489"/>
      <c r="OCD159" s="489"/>
      <c r="OCE159" s="489"/>
      <c r="OCF159" s="489"/>
      <c r="OCG159" s="489"/>
      <c r="OCH159" s="489"/>
      <c r="OCI159" s="489"/>
      <c r="OCJ159" s="489"/>
      <c r="OCK159" s="489"/>
      <c r="OCL159" s="489"/>
      <c r="OCM159" s="489"/>
      <c r="OCN159" s="489"/>
      <c r="OCO159" s="489"/>
      <c r="OCP159" s="489"/>
      <c r="OCQ159" s="489"/>
      <c r="OCR159" s="489"/>
      <c r="OCS159" s="489"/>
      <c r="OCT159" s="489"/>
      <c r="OCU159" s="489"/>
      <c r="OCV159" s="489"/>
      <c r="OCW159" s="489"/>
      <c r="OCX159" s="489"/>
      <c r="OCY159" s="489"/>
      <c r="OCZ159" s="489"/>
      <c r="ODA159" s="489"/>
      <c r="ODB159" s="489"/>
      <c r="ODC159" s="489"/>
      <c r="ODD159" s="489"/>
      <c r="ODE159" s="489"/>
      <c r="ODF159" s="489"/>
      <c r="ODG159" s="489"/>
      <c r="ODH159" s="489"/>
      <c r="ODI159" s="489"/>
      <c r="ODJ159" s="489"/>
      <c r="ODK159" s="489"/>
      <c r="ODL159" s="489"/>
      <c r="ODM159" s="489"/>
      <c r="ODN159" s="489"/>
      <c r="ODO159" s="489"/>
      <c r="ODP159" s="489"/>
      <c r="ODQ159" s="489"/>
      <c r="ODR159" s="489"/>
      <c r="ODS159" s="489"/>
      <c r="ODT159" s="489"/>
      <c r="ODU159" s="489"/>
      <c r="ODV159" s="489"/>
      <c r="ODW159" s="489"/>
      <c r="ODX159" s="489"/>
      <c r="ODY159" s="489"/>
      <c r="ODZ159" s="489"/>
      <c r="OEA159" s="489"/>
      <c r="OEB159" s="489"/>
      <c r="OEC159" s="489"/>
      <c r="OED159" s="489"/>
      <c r="OEE159" s="489"/>
      <c r="OEF159" s="489"/>
      <c r="OEG159" s="489"/>
      <c r="OEH159" s="489"/>
      <c r="OEI159" s="489"/>
      <c r="OEJ159" s="489"/>
      <c r="OEK159" s="489"/>
      <c r="OEL159" s="489"/>
      <c r="OEM159" s="489"/>
      <c r="OEN159" s="489"/>
      <c r="OEO159" s="489"/>
      <c r="OEP159" s="489"/>
      <c r="OEQ159" s="489"/>
      <c r="OER159" s="489"/>
      <c r="OES159" s="489"/>
      <c r="OET159" s="489"/>
      <c r="OEU159" s="489"/>
      <c r="OEV159" s="489"/>
      <c r="OEW159" s="489"/>
      <c r="OEX159" s="489"/>
      <c r="OEY159" s="489"/>
      <c r="OEZ159" s="489"/>
      <c r="OFA159" s="489"/>
      <c r="OFB159" s="489"/>
      <c r="OFC159" s="489"/>
      <c r="OFD159" s="489"/>
      <c r="OFE159" s="489"/>
      <c r="OFF159" s="489"/>
      <c r="OFG159" s="489"/>
      <c r="OFH159" s="489"/>
      <c r="OFI159" s="489"/>
      <c r="OFJ159" s="489"/>
      <c r="OFK159" s="489"/>
      <c r="OFL159" s="489"/>
      <c r="OFM159" s="489"/>
      <c r="OFN159" s="489"/>
      <c r="OFO159" s="489"/>
      <c r="OFP159" s="489"/>
      <c r="OFQ159" s="489"/>
      <c r="OFR159" s="489"/>
      <c r="OFS159" s="489"/>
      <c r="OFT159" s="489"/>
      <c r="OFU159" s="489"/>
      <c r="OFV159" s="489"/>
      <c r="OFW159" s="489"/>
      <c r="OFX159" s="489"/>
      <c r="OFY159" s="489"/>
      <c r="OFZ159" s="489"/>
      <c r="OGA159" s="489"/>
      <c r="OGB159" s="489"/>
      <c r="OGC159" s="489"/>
      <c r="OGD159" s="489"/>
      <c r="OGE159" s="489"/>
      <c r="OGF159" s="489"/>
      <c r="OGG159" s="489"/>
      <c r="OGH159" s="489"/>
      <c r="OGI159" s="489"/>
      <c r="OGJ159" s="489"/>
      <c r="OGK159" s="489"/>
      <c r="OGL159" s="489"/>
      <c r="OGM159" s="489"/>
      <c r="OGN159" s="489"/>
      <c r="OGO159" s="489"/>
      <c r="OGP159" s="489"/>
      <c r="OGQ159" s="489"/>
      <c r="OGR159" s="489"/>
      <c r="OGS159" s="489"/>
      <c r="OGT159" s="489"/>
      <c r="OGU159" s="489"/>
      <c r="OGV159" s="489"/>
      <c r="OGW159" s="489"/>
      <c r="OGX159" s="489"/>
      <c r="OGY159" s="489"/>
      <c r="OGZ159" s="489"/>
      <c r="OHA159" s="489"/>
      <c r="OHB159" s="489"/>
      <c r="OHC159" s="489"/>
      <c r="OHD159" s="489"/>
      <c r="OHE159" s="489"/>
      <c r="OHF159" s="489"/>
      <c r="OHG159" s="489"/>
      <c r="OHH159" s="489"/>
      <c r="OHI159" s="489"/>
      <c r="OHJ159" s="489"/>
      <c r="OHK159" s="489"/>
      <c r="OHL159" s="489"/>
      <c r="OHM159" s="489"/>
      <c r="OHN159" s="489"/>
      <c r="OHO159" s="489"/>
      <c r="OHP159" s="489"/>
      <c r="OHQ159" s="489"/>
      <c r="OHR159" s="489"/>
      <c r="OHS159" s="489"/>
      <c r="OHT159" s="489"/>
      <c r="OHU159" s="489"/>
      <c r="OHV159" s="489"/>
      <c r="OHW159" s="489"/>
      <c r="OHX159" s="489"/>
      <c r="OHY159" s="489"/>
      <c r="OHZ159" s="489"/>
      <c r="OIA159" s="489"/>
      <c r="OIB159" s="489"/>
      <c r="OIC159" s="489"/>
      <c r="OID159" s="489"/>
      <c r="OIE159" s="489"/>
      <c r="OIF159" s="489"/>
      <c r="OIG159" s="489"/>
      <c r="OIH159" s="489"/>
      <c r="OII159" s="489"/>
      <c r="OIJ159" s="489"/>
      <c r="OIK159" s="489"/>
      <c r="OIL159" s="489"/>
      <c r="OIM159" s="489"/>
      <c r="OIN159" s="489"/>
      <c r="OIO159" s="489"/>
      <c r="OIP159" s="489"/>
      <c r="OIQ159" s="489"/>
      <c r="OIR159" s="489"/>
      <c r="OIS159" s="489"/>
      <c r="OIT159" s="489"/>
      <c r="OIU159" s="489"/>
      <c r="OIV159" s="489"/>
      <c r="OIW159" s="489"/>
      <c r="OIX159" s="489"/>
      <c r="OIY159" s="489"/>
      <c r="OIZ159" s="489"/>
      <c r="OJA159" s="489"/>
      <c r="OJB159" s="489"/>
      <c r="OJC159" s="489"/>
      <c r="OJD159" s="489"/>
      <c r="OJE159" s="489"/>
      <c r="OJF159" s="489"/>
      <c r="OJG159" s="489"/>
      <c r="OJH159" s="489"/>
      <c r="OJI159" s="489"/>
      <c r="OJJ159" s="489"/>
      <c r="OJK159" s="489"/>
      <c r="OJL159" s="489"/>
      <c r="OJM159" s="489"/>
      <c r="OJN159" s="489"/>
      <c r="OJO159" s="489"/>
      <c r="OJP159" s="489"/>
      <c r="OJQ159" s="489"/>
      <c r="OJR159" s="489"/>
      <c r="OJS159" s="489"/>
      <c r="OJT159" s="489"/>
      <c r="OJU159" s="489"/>
      <c r="OJV159" s="489"/>
      <c r="OJW159" s="489"/>
      <c r="OJX159" s="489"/>
      <c r="OJY159" s="489"/>
      <c r="OJZ159" s="489"/>
      <c r="OKA159" s="489"/>
      <c r="OKB159" s="489"/>
      <c r="OKC159" s="489"/>
      <c r="OKD159" s="489"/>
      <c r="OKE159" s="489"/>
      <c r="OKF159" s="489"/>
      <c r="OKG159" s="489"/>
      <c r="OKH159" s="489"/>
      <c r="OKI159" s="489"/>
      <c r="OKJ159" s="489"/>
      <c r="OKK159" s="489"/>
      <c r="OKL159" s="489"/>
      <c r="OKM159" s="489"/>
      <c r="OKN159" s="489"/>
      <c r="OKO159" s="489"/>
      <c r="OKP159" s="489"/>
      <c r="OKQ159" s="489"/>
      <c r="OKR159" s="489"/>
      <c r="OKS159" s="489"/>
      <c r="OKT159" s="489"/>
      <c r="OKU159" s="489"/>
      <c r="OKV159" s="489"/>
      <c r="OKW159" s="489"/>
      <c r="OKX159" s="489"/>
      <c r="OKY159" s="489"/>
      <c r="OKZ159" s="489"/>
      <c r="OLA159" s="489"/>
      <c r="OLB159" s="489"/>
      <c r="OLC159" s="489"/>
      <c r="OLD159" s="489"/>
      <c r="OLE159" s="489"/>
      <c r="OLF159" s="489"/>
      <c r="OLG159" s="489"/>
      <c r="OLH159" s="489"/>
      <c r="OLI159" s="489"/>
      <c r="OLJ159" s="489"/>
      <c r="OLK159" s="489"/>
      <c r="OLL159" s="489"/>
      <c r="OLM159" s="489"/>
      <c r="OLN159" s="489"/>
      <c r="OLO159" s="489"/>
      <c r="OLP159" s="489"/>
      <c r="OLQ159" s="489"/>
      <c r="OLR159" s="489"/>
      <c r="OLS159" s="489"/>
      <c r="OLT159" s="489"/>
      <c r="OLU159" s="489"/>
      <c r="OLV159" s="489"/>
      <c r="OLW159" s="489"/>
      <c r="OLX159" s="489"/>
      <c r="OLY159" s="489"/>
      <c r="OLZ159" s="489"/>
      <c r="OMA159" s="489"/>
      <c r="OMB159" s="489"/>
      <c r="OMC159" s="489"/>
      <c r="OMD159" s="489"/>
      <c r="OME159" s="489"/>
      <c r="OMF159" s="489"/>
      <c r="OMG159" s="489"/>
      <c r="OMH159" s="489"/>
      <c r="OMI159" s="489"/>
      <c r="OMJ159" s="489"/>
      <c r="OMK159" s="489"/>
      <c r="OML159" s="489"/>
      <c r="OMM159" s="489"/>
      <c r="OMN159" s="489"/>
      <c r="OMO159" s="489"/>
      <c r="OMP159" s="489"/>
      <c r="OMQ159" s="489"/>
      <c r="OMR159" s="489"/>
      <c r="OMS159" s="489"/>
      <c r="OMT159" s="489"/>
      <c r="OMU159" s="489"/>
      <c r="OMV159" s="489"/>
      <c r="OMW159" s="489"/>
      <c r="OMX159" s="489"/>
      <c r="OMY159" s="489"/>
      <c r="OMZ159" s="489"/>
      <c r="ONA159" s="489"/>
      <c r="ONB159" s="489"/>
      <c r="ONC159" s="489"/>
      <c r="OND159" s="489"/>
      <c r="ONE159" s="489"/>
      <c r="ONF159" s="489"/>
      <c r="ONG159" s="489"/>
      <c r="ONH159" s="489"/>
      <c r="ONI159" s="489"/>
      <c r="ONJ159" s="489"/>
      <c r="ONK159" s="489"/>
      <c r="ONL159" s="489"/>
      <c r="ONM159" s="489"/>
      <c r="ONN159" s="489"/>
      <c r="ONO159" s="489"/>
      <c r="ONP159" s="489"/>
      <c r="ONQ159" s="489"/>
      <c r="ONR159" s="489"/>
      <c r="ONS159" s="489"/>
      <c r="ONT159" s="489"/>
      <c r="ONU159" s="489"/>
      <c r="ONV159" s="489"/>
      <c r="ONW159" s="489"/>
      <c r="ONX159" s="489"/>
      <c r="ONY159" s="489"/>
      <c r="ONZ159" s="489"/>
      <c r="OOA159" s="489"/>
      <c r="OOB159" s="489"/>
      <c r="OOC159" s="489"/>
      <c r="OOD159" s="489"/>
      <c r="OOE159" s="489"/>
      <c r="OOF159" s="489"/>
      <c r="OOG159" s="489"/>
      <c r="OOH159" s="489"/>
      <c r="OOI159" s="489"/>
      <c r="OOJ159" s="489"/>
      <c r="OOK159" s="489"/>
      <c r="OOL159" s="489"/>
      <c r="OOM159" s="489"/>
      <c r="OON159" s="489"/>
      <c r="OOO159" s="489"/>
      <c r="OOP159" s="489"/>
      <c r="OOQ159" s="489"/>
      <c r="OOR159" s="489"/>
      <c r="OOS159" s="489"/>
      <c r="OOT159" s="489"/>
      <c r="OOU159" s="489"/>
      <c r="OOV159" s="489"/>
      <c r="OOW159" s="489"/>
      <c r="OOX159" s="489"/>
      <c r="OOY159" s="489"/>
      <c r="OOZ159" s="489"/>
      <c r="OPA159" s="489"/>
      <c r="OPB159" s="489"/>
      <c r="OPC159" s="489"/>
      <c r="OPD159" s="489"/>
      <c r="OPE159" s="489"/>
      <c r="OPF159" s="489"/>
      <c r="OPG159" s="489"/>
      <c r="OPH159" s="489"/>
      <c r="OPI159" s="489"/>
      <c r="OPJ159" s="489"/>
      <c r="OPK159" s="489"/>
      <c r="OPL159" s="489"/>
      <c r="OPM159" s="489"/>
      <c r="OPN159" s="489"/>
      <c r="OPO159" s="489"/>
      <c r="OPP159" s="489"/>
      <c r="OPQ159" s="489"/>
      <c r="OPR159" s="489"/>
      <c r="OPS159" s="489"/>
      <c r="OPT159" s="489"/>
      <c r="OPU159" s="489"/>
      <c r="OPV159" s="489"/>
      <c r="OPW159" s="489"/>
      <c r="OPX159" s="489"/>
      <c r="OPY159" s="489"/>
      <c r="OPZ159" s="489"/>
      <c r="OQA159" s="489"/>
      <c r="OQB159" s="489"/>
      <c r="OQC159" s="489"/>
      <c r="OQD159" s="489"/>
      <c r="OQE159" s="489"/>
      <c r="OQF159" s="489"/>
      <c r="OQG159" s="489"/>
      <c r="OQH159" s="489"/>
      <c r="OQI159" s="489"/>
      <c r="OQJ159" s="489"/>
      <c r="OQK159" s="489"/>
      <c r="OQL159" s="489"/>
      <c r="OQM159" s="489"/>
      <c r="OQN159" s="489"/>
      <c r="OQO159" s="489"/>
      <c r="OQP159" s="489"/>
      <c r="OQQ159" s="489"/>
      <c r="OQR159" s="489"/>
      <c r="OQS159" s="489"/>
      <c r="OQT159" s="489"/>
      <c r="OQU159" s="489"/>
      <c r="OQV159" s="489"/>
      <c r="OQW159" s="489"/>
      <c r="OQX159" s="489"/>
      <c r="OQY159" s="489"/>
      <c r="OQZ159" s="489"/>
      <c r="ORA159" s="489"/>
      <c r="ORB159" s="489"/>
      <c r="ORC159" s="489"/>
      <c r="ORD159" s="489"/>
      <c r="ORE159" s="489"/>
      <c r="ORF159" s="489"/>
      <c r="ORG159" s="489"/>
      <c r="ORH159" s="489"/>
      <c r="ORI159" s="489"/>
      <c r="ORJ159" s="489"/>
      <c r="ORK159" s="489"/>
      <c r="ORL159" s="489"/>
      <c r="ORM159" s="489"/>
      <c r="ORN159" s="489"/>
      <c r="ORO159" s="489"/>
      <c r="ORP159" s="489"/>
      <c r="ORQ159" s="489"/>
      <c r="ORR159" s="489"/>
      <c r="ORS159" s="489"/>
      <c r="ORT159" s="489"/>
      <c r="ORU159" s="489"/>
      <c r="ORV159" s="489"/>
      <c r="ORW159" s="489"/>
      <c r="ORX159" s="489"/>
      <c r="ORY159" s="489"/>
      <c r="ORZ159" s="489"/>
      <c r="OSA159" s="489"/>
      <c r="OSB159" s="489"/>
      <c r="OSC159" s="489"/>
      <c r="OSD159" s="489"/>
      <c r="OSE159" s="489"/>
      <c r="OSF159" s="489"/>
      <c r="OSG159" s="489"/>
      <c r="OSH159" s="489"/>
      <c r="OSI159" s="489"/>
      <c r="OSJ159" s="489"/>
      <c r="OSK159" s="489"/>
      <c r="OSL159" s="489"/>
      <c r="OSM159" s="489"/>
      <c r="OSN159" s="489"/>
      <c r="OSO159" s="489"/>
      <c r="OSP159" s="489"/>
      <c r="OSQ159" s="489"/>
      <c r="OSR159" s="489"/>
      <c r="OSS159" s="489"/>
      <c r="OST159" s="489"/>
      <c r="OSU159" s="489"/>
      <c r="OSV159" s="489"/>
      <c r="OSW159" s="489"/>
      <c r="OSX159" s="489"/>
      <c r="OSY159" s="489"/>
      <c r="OSZ159" s="489"/>
      <c r="OTA159" s="489"/>
      <c r="OTB159" s="489"/>
      <c r="OTC159" s="489"/>
      <c r="OTD159" s="489"/>
      <c r="OTE159" s="489"/>
      <c r="OTF159" s="489"/>
      <c r="OTG159" s="489"/>
      <c r="OTH159" s="489"/>
      <c r="OTI159" s="489"/>
      <c r="OTJ159" s="489"/>
      <c r="OTK159" s="489"/>
      <c r="OTL159" s="489"/>
      <c r="OTM159" s="489"/>
      <c r="OTN159" s="489"/>
      <c r="OTO159" s="489"/>
      <c r="OTP159" s="489"/>
      <c r="OTQ159" s="489"/>
      <c r="OTR159" s="489"/>
      <c r="OTS159" s="489"/>
      <c r="OTT159" s="489"/>
      <c r="OTU159" s="489"/>
      <c r="OTV159" s="489"/>
      <c r="OTW159" s="489"/>
      <c r="OTX159" s="489"/>
      <c r="OTY159" s="489"/>
      <c r="OTZ159" s="489"/>
      <c r="OUA159" s="489"/>
      <c r="OUB159" s="489"/>
      <c r="OUC159" s="489"/>
      <c r="OUD159" s="489"/>
      <c r="OUE159" s="489"/>
      <c r="OUF159" s="489"/>
      <c r="OUG159" s="489"/>
      <c r="OUH159" s="489"/>
      <c r="OUI159" s="489"/>
      <c r="OUJ159" s="489"/>
      <c r="OUK159" s="489"/>
      <c r="OUL159" s="489"/>
      <c r="OUM159" s="489"/>
      <c r="OUN159" s="489"/>
      <c r="OUO159" s="489"/>
      <c r="OUP159" s="489"/>
      <c r="OUQ159" s="489"/>
      <c r="OUR159" s="489"/>
      <c r="OUS159" s="489"/>
      <c r="OUT159" s="489"/>
      <c r="OUU159" s="489"/>
      <c r="OUV159" s="489"/>
      <c r="OUW159" s="489"/>
      <c r="OUX159" s="489"/>
      <c r="OUY159" s="489"/>
      <c r="OUZ159" s="489"/>
      <c r="OVA159" s="489"/>
      <c r="OVB159" s="489"/>
      <c r="OVC159" s="489"/>
      <c r="OVD159" s="489"/>
      <c r="OVE159" s="489"/>
      <c r="OVF159" s="489"/>
      <c r="OVG159" s="489"/>
      <c r="OVH159" s="489"/>
      <c r="OVI159" s="489"/>
      <c r="OVJ159" s="489"/>
      <c r="OVK159" s="489"/>
      <c r="OVL159" s="489"/>
      <c r="OVM159" s="489"/>
      <c r="OVN159" s="489"/>
      <c r="OVO159" s="489"/>
      <c r="OVP159" s="489"/>
      <c r="OVQ159" s="489"/>
      <c r="OVR159" s="489"/>
      <c r="OVS159" s="489"/>
      <c r="OVT159" s="489"/>
      <c r="OVU159" s="489"/>
      <c r="OVV159" s="489"/>
      <c r="OVW159" s="489"/>
      <c r="OVX159" s="489"/>
      <c r="OVY159" s="489"/>
      <c r="OVZ159" s="489"/>
      <c r="OWA159" s="489"/>
      <c r="OWB159" s="489"/>
      <c r="OWC159" s="489"/>
      <c r="OWD159" s="489"/>
      <c r="OWE159" s="489"/>
      <c r="OWF159" s="489"/>
      <c r="OWG159" s="489"/>
      <c r="OWH159" s="489"/>
      <c r="OWI159" s="489"/>
      <c r="OWJ159" s="489"/>
      <c r="OWK159" s="489"/>
      <c r="OWL159" s="489"/>
      <c r="OWM159" s="489"/>
      <c r="OWN159" s="489"/>
      <c r="OWO159" s="489"/>
      <c r="OWP159" s="489"/>
      <c r="OWQ159" s="489"/>
      <c r="OWR159" s="489"/>
      <c r="OWS159" s="489"/>
      <c r="OWT159" s="489"/>
      <c r="OWU159" s="489"/>
      <c r="OWV159" s="489"/>
      <c r="OWW159" s="489"/>
      <c r="OWX159" s="489"/>
      <c r="OWY159" s="489"/>
      <c r="OWZ159" s="489"/>
      <c r="OXA159" s="489"/>
      <c r="OXB159" s="489"/>
      <c r="OXC159" s="489"/>
      <c r="OXD159" s="489"/>
      <c r="OXE159" s="489"/>
      <c r="OXF159" s="489"/>
      <c r="OXG159" s="489"/>
      <c r="OXH159" s="489"/>
      <c r="OXI159" s="489"/>
      <c r="OXJ159" s="489"/>
      <c r="OXK159" s="489"/>
      <c r="OXL159" s="489"/>
      <c r="OXM159" s="489"/>
      <c r="OXN159" s="489"/>
      <c r="OXO159" s="489"/>
      <c r="OXP159" s="489"/>
      <c r="OXQ159" s="489"/>
      <c r="OXR159" s="489"/>
      <c r="OXS159" s="489"/>
      <c r="OXT159" s="489"/>
      <c r="OXU159" s="489"/>
      <c r="OXV159" s="489"/>
      <c r="OXW159" s="489"/>
      <c r="OXX159" s="489"/>
      <c r="OXY159" s="489"/>
      <c r="OXZ159" s="489"/>
      <c r="OYA159" s="489"/>
      <c r="OYB159" s="489"/>
      <c r="OYC159" s="489"/>
      <c r="OYD159" s="489"/>
      <c r="OYE159" s="489"/>
      <c r="OYF159" s="489"/>
      <c r="OYG159" s="489"/>
      <c r="OYH159" s="489"/>
      <c r="OYI159" s="489"/>
      <c r="OYJ159" s="489"/>
      <c r="OYK159" s="489"/>
      <c r="OYL159" s="489"/>
      <c r="OYM159" s="489"/>
      <c r="OYN159" s="489"/>
      <c r="OYO159" s="489"/>
      <c r="OYP159" s="489"/>
      <c r="OYQ159" s="489"/>
      <c r="OYR159" s="489"/>
      <c r="OYS159" s="489"/>
      <c r="OYT159" s="489"/>
      <c r="OYU159" s="489"/>
      <c r="OYV159" s="489"/>
      <c r="OYW159" s="489"/>
      <c r="OYX159" s="489"/>
      <c r="OYY159" s="489"/>
      <c r="OYZ159" s="489"/>
      <c r="OZA159" s="489"/>
      <c r="OZB159" s="489"/>
      <c r="OZC159" s="489"/>
      <c r="OZD159" s="489"/>
      <c r="OZE159" s="489"/>
      <c r="OZF159" s="489"/>
      <c r="OZG159" s="489"/>
      <c r="OZH159" s="489"/>
      <c r="OZI159" s="489"/>
      <c r="OZJ159" s="489"/>
      <c r="OZK159" s="489"/>
      <c r="OZL159" s="489"/>
      <c r="OZM159" s="489"/>
      <c r="OZN159" s="489"/>
      <c r="OZO159" s="489"/>
      <c r="OZP159" s="489"/>
      <c r="OZQ159" s="489"/>
      <c r="OZR159" s="489"/>
      <c r="OZS159" s="489"/>
      <c r="OZT159" s="489"/>
      <c r="OZU159" s="489"/>
      <c r="OZV159" s="489"/>
      <c r="OZW159" s="489"/>
      <c r="OZX159" s="489"/>
      <c r="OZY159" s="489"/>
      <c r="OZZ159" s="489"/>
      <c r="PAA159" s="489"/>
      <c r="PAB159" s="489"/>
      <c r="PAC159" s="489"/>
      <c r="PAD159" s="489"/>
      <c r="PAE159" s="489"/>
      <c r="PAF159" s="489"/>
      <c r="PAG159" s="489"/>
      <c r="PAH159" s="489"/>
      <c r="PAI159" s="489"/>
      <c r="PAJ159" s="489"/>
      <c r="PAK159" s="489"/>
      <c r="PAL159" s="489"/>
      <c r="PAM159" s="489"/>
      <c r="PAN159" s="489"/>
      <c r="PAO159" s="489"/>
      <c r="PAP159" s="489"/>
      <c r="PAQ159" s="489"/>
      <c r="PAR159" s="489"/>
      <c r="PAS159" s="489"/>
      <c r="PAT159" s="489"/>
      <c r="PAU159" s="489"/>
      <c r="PAV159" s="489"/>
      <c r="PAW159" s="489"/>
      <c r="PAX159" s="489"/>
      <c r="PAY159" s="489"/>
      <c r="PAZ159" s="489"/>
      <c r="PBA159" s="489"/>
      <c r="PBB159" s="489"/>
      <c r="PBC159" s="489"/>
      <c r="PBD159" s="489"/>
      <c r="PBE159" s="489"/>
      <c r="PBF159" s="489"/>
      <c r="PBG159" s="489"/>
      <c r="PBH159" s="489"/>
      <c r="PBI159" s="489"/>
      <c r="PBJ159" s="489"/>
      <c r="PBK159" s="489"/>
      <c r="PBL159" s="489"/>
      <c r="PBM159" s="489"/>
      <c r="PBN159" s="489"/>
      <c r="PBO159" s="489"/>
      <c r="PBP159" s="489"/>
      <c r="PBQ159" s="489"/>
      <c r="PBR159" s="489"/>
      <c r="PBS159" s="489"/>
      <c r="PBT159" s="489"/>
      <c r="PBU159" s="489"/>
      <c r="PBV159" s="489"/>
      <c r="PBW159" s="489"/>
      <c r="PBX159" s="489"/>
      <c r="PBY159" s="489"/>
      <c r="PBZ159" s="489"/>
      <c r="PCA159" s="489"/>
      <c r="PCB159" s="489"/>
      <c r="PCC159" s="489"/>
      <c r="PCD159" s="489"/>
      <c r="PCE159" s="489"/>
      <c r="PCF159" s="489"/>
      <c r="PCG159" s="489"/>
      <c r="PCH159" s="489"/>
      <c r="PCI159" s="489"/>
      <c r="PCJ159" s="489"/>
      <c r="PCK159" s="489"/>
      <c r="PCL159" s="489"/>
      <c r="PCM159" s="489"/>
      <c r="PCN159" s="489"/>
      <c r="PCO159" s="489"/>
      <c r="PCP159" s="489"/>
      <c r="PCQ159" s="489"/>
      <c r="PCR159" s="489"/>
      <c r="PCS159" s="489"/>
      <c r="PCT159" s="489"/>
      <c r="PCU159" s="489"/>
      <c r="PCV159" s="489"/>
      <c r="PCW159" s="489"/>
      <c r="PCX159" s="489"/>
      <c r="PCY159" s="489"/>
      <c r="PCZ159" s="489"/>
      <c r="PDA159" s="489"/>
      <c r="PDB159" s="489"/>
      <c r="PDC159" s="489"/>
      <c r="PDD159" s="489"/>
      <c r="PDE159" s="489"/>
      <c r="PDF159" s="489"/>
      <c r="PDG159" s="489"/>
      <c r="PDH159" s="489"/>
      <c r="PDI159" s="489"/>
      <c r="PDJ159" s="489"/>
      <c r="PDK159" s="489"/>
      <c r="PDL159" s="489"/>
      <c r="PDM159" s="489"/>
      <c r="PDN159" s="489"/>
      <c r="PDO159" s="489"/>
      <c r="PDP159" s="489"/>
      <c r="PDQ159" s="489"/>
      <c r="PDR159" s="489"/>
      <c r="PDS159" s="489"/>
      <c r="PDT159" s="489"/>
      <c r="PDU159" s="489"/>
      <c r="PDV159" s="489"/>
      <c r="PDW159" s="489"/>
      <c r="PDX159" s="489"/>
      <c r="PDY159" s="489"/>
      <c r="PDZ159" s="489"/>
      <c r="PEA159" s="489"/>
      <c r="PEB159" s="489"/>
      <c r="PEC159" s="489"/>
      <c r="PED159" s="489"/>
      <c r="PEE159" s="489"/>
      <c r="PEF159" s="489"/>
      <c r="PEG159" s="489"/>
      <c r="PEH159" s="489"/>
      <c r="PEI159" s="489"/>
      <c r="PEJ159" s="489"/>
      <c r="PEK159" s="489"/>
      <c r="PEL159" s="489"/>
      <c r="PEM159" s="489"/>
      <c r="PEN159" s="489"/>
      <c r="PEO159" s="489"/>
      <c r="PEP159" s="489"/>
      <c r="PEQ159" s="489"/>
      <c r="PER159" s="489"/>
      <c r="PES159" s="489"/>
      <c r="PET159" s="489"/>
      <c r="PEU159" s="489"/>
      <c r="PEV159" s="489"/>
      <c r="PEW159" s="489"/>
      <c r="PEX159" s="489"/>
      <c r="PEY159" s="489"/>
      <c r="PEZ159" s="489"/>
      <c r="PFA159" s="489"/>
      <c r="PFB159" s="489"/>
      <c r="PFC159" s="489"/>
      <c r="PFD159" s="489"/>
      <c r="PFE159" s="489"/>
      <c r="PFF159" s="489"/>
      <c r="PFG159" s="489"/>
      <c r="PFH159" s="489"/>
      <c r="PFI159" s="489"/>
      <c r="PFJ159" s="489"/>
      <c r="PFK159" s="489"/>
      <c r="PFL159" s="489"/>
      <c r="PFM159" s="489"/>
      <c r="PFN159" s="489"/>
      <c r="PFO159" s="489"/>
      <c r="PFP159" s="489"/>
      <c r="PFQ159" s="489"/>
      <c r="PFR159" s="489"/>
      <c r="PFS159" s="489"/>
      <c r="PFT159" s="489"/>
      <c r="PFU159" s="489"/>
      <c r="PFV159" s="489"/>
      <c r="PFW159" s="489"/>
      <c r="PFX159" s="489"/>
      <c r="PFY159" s="489"/>
      <c r="PFZ159" s="489"/>
      <c r="PGA159" s="489"/>
      <c r="PGB159" s="489"/>
      <c r="PGC159" s="489"/>
      <c r="PGD159" s="489"/>
      <c r="PGE159" s="489"/>
      <c r="PGF159" s="489"/>
      <c r="PGG159" s="489"/>
      <c r="PGH159" s="489"/>
      <c r="PGI159" s="489"/>
      <c r="PGJ159" s="489"/>
      <c r="PGK159" s="489"/>
      <c r="PGL159" s="489"/>
      <c r="PGM159" s="489"/>
      <c r="PGN159" s="489"/>
      <c r="PGO159" s="489"/>
      <c r="PGP159" s="489"/>
      <c r="PGQ159" s="489"/>
      <c r="PGR159" s="489"/>
      <c r="PGS159" s="489"/>
      <c r="PGT159" s="489"/>
      <c r="PGU159" s="489"/>
      <c r="PGV159" s="489"/>
      <c r="PGW159" s="489"/>
      <c r="PGX159" s="489"/>
      <c r="PGY159" s="489"/>
      <c r="PGZ159" s="489"/>
      <c r="PHA159" s="489"/>
      <c r="PHB159" s="489"/>
      <c r="PHC159" s="489"/>
      <c r="PHD159" s="489"/>
      <c r="PHE159" s="489"/>
      <c r="PHF159" s="489"/>
      <c r="PHG159" s="489"/>
      <c r="PHH159" s="489"/>
      <c r="PHI159" s="489"/>
      <c r="PHJ159" s="489"/>
      <c r="PHK159" s="489"/>
      <c r="PHL159" s="489"/>
      <c r="PHM159" s="489"/>
      <c r="PHN159" s="489"/>
      <c r="PHO159" s="489"/>
      <c r="PHP159" s="489"/>
      <c r="PHQ159" s="489"/>
      <c r="PHR159" s="489"/>
      <c r="PHS159" s="489"/>
      <c r="PHT159" s="489"/>
      <c r="PHU159" s="489"/>
      <c r="PHV159" s="489"/>
      <c r="PHW159" s="489"/>
      <c r="PHX159" s="489"/>
      <c r="PHY159" s="489"/>
      <c r="PHZ159" s="489"/>
      <c r="PIA159" s="489"/>
      <c r="PIB159" s="489"/>
      <c r="PIC159" s="489"/>
      <c r="PID159" s="489"/>
      <c r="PIE159" s="489"/>
      <c r="PIF159" s="489"/>
      <c r="PIG159" s="489"/>
      <c r="PIH159" s="489"/>
      <c r="PII159" s="489"/>
      <c r="PIJ159" s="489"/>
      <c r="PIK159" s="489"/>
      <c r="PIL159" s="489"/>
      <c r="PIM159" s="489"/>
      <c r="PIN159" s="489"/>
      <c r="PIO159" s="489"/>
      <c r="PIP159" s="489"/>
      <c r="PIQ159" s="489"/>
      <c r="PIR159" s="489"/>
      <c r="PIS159" s="489"/>
      <c r="PIT159" s="489"/>
      <c r="PIU159" s="489"/>
      <c r="PIV159" s="489"/>
      <c r="PIW159" s="489"/>
      <c r="PIX159" s="489"/>
      <c r="PIY159" s="489"/>
      <c r="PIZ159" s="489"/>
      <c r="PJA159" s="489"/>
      <c r="PJB159" s="489"/>
      <c r="PJC159" s="489"/>
      <c r="PJD159" s="489"/>
      <c r="PJE159" s="489"/>
      <c r="PJF159" s="489"/>
      <c r="PJG159" s="489"/>
      <c r="PJH159" s="489"/>
      <c r="PJI159" s="489"/>
      <c r="PJJ159" s="489"/>
      <c r="PJK159" s="489"/>
      <c r="PJL159" s="489"/>
      <c r="PJM159" s="489"/>
      <c r="PJN159" s="489"/>
      <c r="PJO159" s="489"/>
      <c r="PJP159" s="489"/>
      <c r="PJQ159" s="489"/>
      <c r="PJR159" s="489"/>
      <c r="PJS159" s="489"/>
      <c r="PJT159" s="489"/>
      <c r="PJU159" s="489"/>
      <c r="PJV159" s="489"/>
      <c r="PJW159" s="489"/>
      <c r="PJX159" s="489"/>
      <c r="PJY159" s="489"/>
      <c r="PJZ159" s="489"/>
      <c r="PKA159" s="489"/>
      <c r="PKB159" s="489"/>
      <c r="PKC159" s="489"/>
      <c r="PKD159" s="489"/>
      <c r="PKE159" s="489"/>
      <c r="PKF159" s="489"/>
      <c r="PKG159" s="489"/>
      <c r="PKH159" s="489"/>
      <c r="PKI159" s="489"/>
      <c r="PKJ159" s="489"/>
      <c r="PKK159" s="489"/>
      <c r="PKL159" s="489"/>
      <c r="PKM159" s="489"/>
      <c r="PKN159" s="489"/>
      <c r="PKO159" s="489"/>
      <c r="PKP159" s="489"/>
      <c r="PKQ159" s="489"/>
      <c r="PKR159" s="489"/>
      <c r="PKS159" s="489"/>
      <c r="PKT159" s="489"/>
      <c r="PKU159" s="489"/>
      <c r="PKV159" s="489"/>
      <c r="PKW159" s="489"/>
      <c r="PKX159" s="489"/>
      <c r="PKY159" s="489"/>
      <c r="PKZ159" s="489"/>
      <c r="PLA159" s="489"/>
      <c r="PLB159" s="489"/>
      <c r="PLC159" s="489"/>
      <c r="PLD159" s="489"/>
      <c r="PLE159" s="489"/>
      <c r="PLF159" s="489"/>
      <c r="PLG159" s="489"/>
      <c r="PLH159" s="489"/>
      <c r="PLI159" s="489"/>
      <c r="PLJ159" s="489"/>
      <c r="PLK159" s="489"/>
      <c r="PLL159" s="489"/>
      <c r="PLM159" s="489"/>
      <c r="PLN159" s="489"/>
      <c r="PLO159" s="489"/>
      <c r="PLP159" s="489"/>
      <c r="PLQ159" s="489"/>
      <c r="PLR159" s="489"/>
      <c r="PLS159" s="489"/>
      <c r="PLT159" s="489"/>
      <c r="PLU159" s="489"/>
      <c r="PLV159" s="489"/>
      <c r="PLW159" s="489"/>
      <c r="PLX159" s="489"/>
      <c r="PLY159" s="489"/>
      <c r="PLZ159" s="489"/>
      <c r="PMA159" s="489"/>
      <c r="PMB159" s="489"/>
      <c r="PMC159" s="489"/>
      <c r="PMD159" s="489"/>
      <c r="PME159" s="489"/>
      <c r="PMF159" s="489"/>
      <c r="PMG159" s="489"/>
      <c r="PMH159" s="489"/>
      <c r="PMI159" s="489"/>
      <c r="PMJ159" s="489"/>
      <c r="PMK159" s="489"/>
      <c r="PML159" s="489"/>
      <c r="PMM159" s="489"/>
      <c r="PMN159" s="489"/>
      <c r="PMO159" s="489"/>
      <c r="PMP159" s="489"/>
      <c r="PMQ159" s="489"/>
      <c r="PMR159" s="489"/>
      <c r="PMS159" s="489"/>
      <c r="PMT159" s="489"/>
      <c r="PMU159" s="489"/>
      <c r="PMV159" s="489"/>
      <c r="PMW159" s="489"/>
      <c r="PMX159" s="489"/>
      <c r="PMY159" s="489"/>
      <c r="PMZ159" s="489"/>
      <c r="PNA159" s="489"/>
      <c r="PNB159" s="489"/>
      <c r="PNC159" s="489"/>
      <c r="PND159" s="489"/>
      <c r="PNE159" s="489"/>
      <c r="PNF159" s="489"/>
      <c r="PNG159" s="489"/>
      <c r="PNH159" s="489"/>
      <c r="PNI159" s="489"/>
      <c r="PNJ159" s="489"/>
      <c r="PNK159" s="489"/>
      <c r="PNL159" s="489"/>
      <c r="PNM159" s="489"/>
      <c r="PNN159" s="489"/>
      <c r="PNO159" s="489"/>
      <c r="PNP159" s="489"/>
      <c r="PNQ159" s="489"/>
      <c r="PNR159" s="489"/>
      <c r="PNS159" s="489"/>
      <c r="PNT159" s="489"/>
      <c r="PNU159" s="489"/>
      <c r="PNV159" s="489"/>
      <c r="PNW159" s="489"/>
      <c r="PNX159" s="489"/>
      <c r="PNY159" s="489"/>
      <c r="PNZ159" s="489"/>
      <c r="POA159" s="489"/>
      <c r="POB159" s="489"/>
      <c r="POC159" s="489"/>
      <c r="POD159" s="489"/>
      <c r="POE159" s="489"/>
      <c r="POF159" s="489"/>
      <c r="POG159" s="489"/>
      <c r="POH159" s="489"/>
      <c r="POI159" s="489"/>
      <c r="POJ159" s="489"/>
      <c r="POK159" s="489"/>
      <c r="POL159" s="489"/>
      <c r="POM159" s="489"/>
      <c r="PON159" s="489"/>
      <c r="POO159" s="489"/>
      <c r="POP159" s="489"/>
      <c r="POQ159" s="489"/>
      <c r="POR159" s="489"/>
      <c r="POS159" s="489"/>
      <c r="POT159" s="489"/>
      <c r="POU159" s="489"/>
      <c r="POV159" s="489"/>
      <c r="POW159" s="489"/>
      <c r="POX159" s="489"/>
      <c r="POY159" s="489"/>
      <c r="POZ159" s="489"/>
      <c r="PPA159" s="489"/>
      <c r="PPB159" s="489"/>
      <c r="PPC159" s="489"/>
      <c r="PPD159" s="489"/>
      <c r="PPE159" s="489"/>
      <c r="PPF159" s="489"/>
      <c r="PPG159" s="489"/>
      <c r="PPH159" s="489"/>
      <c r="PPI159" s="489"/>
      <c r="PPJ159" s="489"/>
      <c r="PPK159" s="489"/>
      <c r="PPL159" s="489"/>
      <c r="PPM159" s="489"/>
      <c r="PPN159" s="489"/>
      <c r="PPO159" s="489"/>
      <c r="PPP159" s="489"/>
      <c r="PPQ159" s="489"/>
      <c r="PPR159" s="489"/>
      <c r="PPS159" s="489"/>
      <c r="PPT159" s="489"/>
      <c r="PPU159" s="489"/>
      <c r="PPV159" s="489"/>
      <c r="PPW159" s="489"/>
      <c r="PPX159" s="489"/>
      <c r="PPY159" s="489"/>
      <c r="PPZ159" s="489"/>
      <c r="PQA159" s="489"/>
      <c r="PQB159" s="489"/>
      <c r="PQC159" s="489"/>
      <c r="PQD159" s="489"/>
      <c r="PQE159" s="489"/>
      <c r="PQF159" s="489"/>
      <c r="PQG159" s="489"/>
      <c r="PQH159" s="489"/>
      <c r="PQI159" s="489"/>
      <c r="PQJ159" s="489"/>
      <c r="PQK159" s="489"/>
      <c r="PQL159" s="489"/>
      <c r="PQM159" s="489"/>
      <c r="PQN159" s="489"/>
      <c r="PQO159" s="489"/>
      <c r="PQP159" s="489"/>
      <c r="PQQ159" s="489"/>
      <c r="PQR159" s="489"/>
      <c r="PQS159" s="489"/>
      <c r="PQT159" s="489"/>
      <c r="PQU159" s="489"/>
      <c r="PQV159" s="489"/>
      <c r="PQW159" s="489"/>
      <c r="PQX159" s="489"/>
      <c r="PQY159" s="489"/>
      <c r="PQZ159" s="489"/>
      <c r="PRA159" s="489"/>
      <c r="PRB159" s="489"/>
      <c r="PRC159" s="489"/>
      <c r="PRD159" s="489"/>
      <c r="PRE159" s="489"/>
      <c r="PRF159" s="489"/>
      <c r="PRG159" s="489"/>
      <c r="PRH159" s="489"/>
      <c r="PRI159" s="489"/>
      <c r="PRJ159" s="489"/>
      <c r="PRK159" s="489"/>
      <c r="PRL159" s="489"/>
      <c r="PRM159" s="489"/>
      <c r="PRN159" s="489"/>
      <c r="PRO159" s="489"/>
      <c r="PRP159" s="489"/>
      <c r="PRQ159" s="489"/>
      <c r="PRR159" s="489"/>
      <c r="PRS159" s="489"/>
      <c r="PRT159" s="489"/>
      <c r="PRU159" s="489"/>
      <c r="PRV159" s="489"/>
      <c r="PRW159" s="489"/>
      <c r="PRX159" s="489"/>
      <c r="PRY159" s="489"/>
      <c r="PRZ159" s="489"/>
      <c r="PSA159" s="489"/>
      <c r="PSB159" s="489"/>
      <c r="PSC159" s="489"/>
      <c r="PSD159" s="489"/>
      <c r="PSE159" s="489"/>
      <c r="PSF159" s="489"/>
      <c r="PSG159" s="489"/>
      <c r="PSH159" s="489"/>
      <c r="PSI159" s="489"/>
      <c r="PSJ159" s="489"/>
      <c r="PSK159" s="489"/>
      <c r="PSL159" s="489"/>
      <c r="PSM159" s="489"/>
      <c r="PSN159" s="489"/>
      <c r="PSO159" s="489"/>
      <c r="PSP159" s="489"/>
      <c r="PSQ159" s="489"/>
      <c r="PSR159" s="489"/>
      <c r="PSS159" s="489"/>
      <c r="PST159" s="489"/>
      <c r="PSU159" s="489"/>
      <c r="PSV159" s="489"/>
      <c r="PSW159" s="489"/>
      <c r="PSX159" s="489"/>
      <c r="PSY159" s="489"/>
      <c r="PSZ159" s="489"/>
      <c r="PTA159" s="489"/>
      <c r="PTB159" s="489"/>
      <c r="PTC159" s="489"/>
      <c r="PTD159" s="489"/>
      <c r="PTE159" s="489"/>
      <c r="PTF159" s="489"/>
      <c r="PTG159" s="489"/>
      <c r="PTH159" s="489"/>
      <c r="PTI159" s="489"/>
      <c r="PTJ159" s="489"/>
      <c r="PTK159" s="489"/>
      <c r="PTL159" s="489"/>
      <c r="PTM159" s="489"/>
      <c r="PTN159" s="489"/>
      <c r="PTO159" s="489"/>
      <c r="PTP159" s="489"/>
      <c r="PTQ159" s="489"/>
      <c r="PTR159" s="489"/>
      <c r="PTS159" s="489"/>
      <c r="PTT159" s="489"/>
      <c r="PTU159" s="489"/>
      <c r="PTV159" s="489"/>
      <c r="PTW159" s="489"/>
      <c r="PTX159" s="489"/>
      <c r="PTY159" s="489"/>
      <c r="PTZ159" s="489"/>
      <c r="PUA159" s="489"/>
      <c r="PUB159" s="489"/>
      <c r="PUC159" s="489"/>
      <c r="PUD159" s="489"/>
      <c r="PUE159" s="489"/>
      <c r="PUF159" s="489"/>
      <c r="PUG159" s="489"/>
      <c r="PUH159" s="489"/>
      <c r="PUI159" s="489"/>
      <c r="PUJ159" s="489"/>
      <c r="PUK159" s="489"/>
      <c r="PUL159" s="489"/>
      <c r="PUM159" s="489"/>
      <c r="PUN159" s="489"/>
      <c r="PUO159" s="489"/>
      <c r="PUP159" s="489"/>
      <c r="PUQ159" s="489"/>
      <c r="PUR159" s="489"/>
      <c r="PUS159" s="489"/>
      <c r="PUT159" s="489"/>
      <c r="PUU159" s="489"/>
      <c r="PUV159" s="489"/>
      <c r="PUW159" s="489"/>
      <c r="PUX159" s="489"/>
      <c r="PUY159" s="489"/>
      <c r="PUZ159" s="489"/>
      <c r="PVA159" s="489"/>
      <c r="PVB159" s="489"/>
      <c r="PVC159" s="489"/>
      <c r="PVD159" s="489"/>
      <c r="PVE159" s="489"/>
      <c r="PVF159" s="489"/>
      <c r="PVG159" s="489"/>
      <c r="PVH159" s="489"/>
      <c r="PVI159" s="489"/>
      <c r="PVJ159" s="489"/>
      <c r="PVK159" s="489"/>
      <c r="PVL159" s="489"/>
      <c r="PVM159" s="489"/>
      <c r="PVN159" s="489"/>
      <c r="PVO159" s="489"/>
      <c r="PVP159" s="489"/>
      <c r="PVQ159" s="489"/>
      <c r="PVR159" s="489"/>
      <c r="PVS159" s="489"/>
      <c r="PVT159" s="489"/>
      <c r="PVU159" s="489"/>
      <c r="PVV159" s="489"/>
      <c r="PVW159" s="489"/>
      <c r="PVX159" s="489"/>
      <c r="PVY159" s="489"/>
      <c r="PVZ159" s="489"/>
      <c r="PWA159" s="489"/>
      <c r="PWB159" s="489"/>
      <c r="PWC159" s="489"/>
      <c r="PWD159" s="489"/>
      <c r="PWE159" s="489"/>
      <c r="PWF159" s="489"/>
      <c r="PWG159" s="489"/>
      <c r="PWH159" s="489"/>
      <c r="PWI159" s="489"/>
      <c r="PWJ159" s="489"/>
      <c r="PWK159" s="489"/>
      <c r="PWL159" s="489"/>
      <c r="PWM159" s="489"/>
      <c r="PWN159" s="489"/>
      <c r="PWO159" s="489"/>
      <c r="PWP159" s="489"/>
      <c r="PWQ159" s="489"/>
      <c r="PWR159" s="489"/>
      <c r="PWS159" s="489"/>
      <c r="PWT159" s="489"/>
      <c r="PWU159" s="489"/>
      <c r="PWV159" s="489"/>
      <c r="PWW159" s="489"/>
      <c r="PWX159" s="489"/>
      <c r="PWY159" s="489"/>
      <c r="PWZ159" s="489"/>
      <c r="PXA159" s="489"/>
      <c r="PXB159" s="489"/>
      <c r="PXC159" s="489"/>
      <c r="PXD159" s="489"/>
      <c r="PXE159" s="489"/>
      <c r="PXF159" s="489"/>
      <c r="PXG159" s="489"/>
      <c r="PXH159" s="489"/>
      <c r="PXI159" s="489"/>
      <c r="PXJ159" s="489"/>
      <c r="PXK159" s="489"/>
      <c r="PXL159" s="489"/>
      <c r="PXM159" s="489"/>
      <c r="PXN159" s="489"/>
      <c r="PXO159" s="489"/>
      <c r="PXP159" s="489"/>
      <c r="PXQ159" s="489"/>
      <c r="PXR159" s="489"/>
      <c r="PXS159" s="489"/>
      <c r="PXT159" s="489"/>
      <c r="PXU159" s="489"/>
      <c r="PXV159" s="489"/>
      <c r="PXW159" s="489"/>
      <c r="PXX159" s="489"/>
      <c r="PXY159" s="489"/>
      <c r="PXZ159" s="489"/>
      <c r="PYA159" s="489"/>
      <c r="PYB159" s="489"/>
      <c r="PYC159" s="489"/>
      <c r="PYD159" s="489"/>
      <c r="PYE159" s="489"/>
      <c r="PYF159" s="489"/>
      <c r="PYG159" s="489"/>
      <c r="PYH159" s="489"/>
      <c r="PYI159" s="489"/>
      <c r="PYJ159" s="489"/>
      <c r="PYK159" s="489"/>
      <c r="PYL159" s="489"/>
      <c r="PYM159" s="489"/>
      <c r="PYN159" s="489"/>
      <c r="PYO159" s="489"/>
      <c r="PYP159" s="489"/>
      <c r="PYQ159" s="489"/>
      <c r="PYR159" s="489"/>
      <c r="PYS159" s="489"/>
      <c r="PYT159" s="489"/>
      <c r="PYU159" s="489"/>
      <c r="PYV159" s="489"/>
      <c r="PYW159" s="489"/>
      <c r="PYX159" s="489"/>
      <c r="PYY159" s="489"/>
      <c r="PYZ159" s="489"/>
      <c r="PZA159" s="489"/>
      <c r="PZB159" s="489"/>
      <c r="PZC159" s="489"/>
      <c r="PZD159" s="489"/>
      <c r="PZE159" s="489"/>
      <c r="PZF159" s="489"/>
      <c r="PZG159" s="489"/>
      <c r="PZH159" s="489"/>
      <c r="PZI159" s="489"/>
      <c r="PZJ159" s="489"/>
      <c r="PZK159" s="489"/>
      <c r="PZL159" s="489"/>
      <c r="PZM159" s="489"/>
      <c r="PZN159" s="489"/>
      <c r="PZO159" s="489"/>
      <c r="PZP159" s="489"/>
      <c r="PZQ159" s="489"/>
      <c r="PZR159" s="489"/>
      <c r="PZS159" s="489"/>
      <c r="PZT159" s="489"/>
      <c r="PZU159" s="489"/>
      <c r="PZV159" s="489"/>
      <c r="PZW159" s="489"/>
      <c r="PZX159" s="489"/>
      <c r="PZY159" s="489"/>
      <c r="PZZ159" s="489"/>
      <c r="QAA159" s="489"/>
      <c r="QAB159" s="489"/>
      <c r="QAC159" s="489"/>
      <c r="QAD159" s="489"/>
      <c r="QAE159" s="489"/>
      <c r="QAF159" s="489"/>
      <c r="QAG159" s="489"/>
      <c r="QAH159" s="489"/>
      <c r="QAI159" s="489"/>
      <c r="QAJ159" s="489"/>
      <c r="QAK159" s="489"/>
      <c r="QAL159" s="489"/>
      <c r="QAM159" s="489"/>
      <c r="QAN159" s="489"/>
      <c r="QAO159" s="489"/>
      <c r="QAP159" s="489"/>
      <c r="QAQ159" s="489"/>
      <c r="QAR159" s="489"/>
      <c r="QAS159" s="489"/>
      <c r="QAT159" s="489"/>
      <c r="QAU159" s="489"/>
      <c r="QAV159" s="489"/>
      <c r="QAW159" s="489"/>
      <c r="QAX159" s="489"/>
      <c r="QAY159" s="489"/>
      <c r="QAZ159" s="489"/>
      <c r="QBA159" s="489"/>
      <c r="QBB159" s="489"/>
      <c r="QBC159" s="489"/>
      <c r="QBD159" s="489"/>
      <c r="QBE159" s="489"/>
      <c r="QBF159" s="489"/>
      <c r="QBG159" s="489"/>
      <c r="QBH159" s="489"/>
      <c r="QBI159" s="489"/>
      <c r="QBJ159" s="489"/>
      <c r="QBK159" s="489"/>
      <c r="QBL159" s="489"/>
      <c r="QBM159" s="489"/>
      <c r="QBN159" s="489"/>
      <c r="QBO159" s="489"/>
      <c r="QBP159" s="489"/>
      <c r="QBQ159" s="489"/>
      <c r="QBR159" s="489"/>
      <c r="QBS159" s="489"/>
      <c r="QBT159" s="489"/>
      <c r="QBU159" s="489"/>
      <c r="QBV159" s="489"/>
      <c r="QBW159" s="489"/>
      <c r="QBX159" s="489"/>
      <c r="QBY159" s="489"/>
      <c r="QBZ159" s="489"/>
      <c r="QCA159" s="489"/>
      <c r="QCB159" s="489"/>
      <c r="QCC159" s="489"/>
      <c r="QCD159" s="489"/>
      <c r="QCE159" s="489"/>
      <c r="QCF159" s="489"/>
      <c r="QCG159" s="489"/>
      <c r="QCH159" s="489"/>
      <c r="QCI159" s="489"/>
      <c r="QCJ159" s="489"/>
      <c r="QCK159" s="489"/>
      <c r="QCL159" s="489"/>
      <c r="QCM159" s="489"/>
      <c r="QCN159" s="489"/>
      <c r="QCO159" s="489"/>
      <c r="QCP159" s="489"/>
      <c r="QCQ159" s="489"/>
      <c r="QCR159" s="489"/>
      <c r="QCS159" s="489"/>
      <c r="QCT159" s="489"/>
      <c r="QCU159" s="489"/>
      <c r="QCV159" s="489"/>
      <c r="QCW159" s="489"/>
      <c r="QCX159" s="489"/>
      <c r="QCY159" s="489"/>
      <c r="QCZ159" s="489"/>
      <c r="QDA159" s="489"/>
      <c r="QDB159" s="489"/>
      <c r="QDC159" s="489"/>
      <c r="QDD159" s="489"/>
      <c r="QDE159" s="489"/>
      <c r="QDF159" s="489"/>
      <c r="QDG159" s="489"/>
      <c r="QDH159" s="489"/>
      <c r="QDI159" s="489"/>
      <c r="QDJ159" s="489"/>
      <c r="QDK159" s="489"/>
      <c r="QDL159" s="489"/>
      <c r="QDM159" s="489"/>
      <c r="QDN159" s="489"/>
      <c r="QDO159" s="489"/>
      <c r="QDP159" s="489"/>
      <c r="QDQ159" s="489"/>
      <c r="QDR159" s="489"/>
      <c r="QDS159" s="489"/>
      <c r="QDT159" s="489"/>
      <c r="QDU159" s="489"/>
      <c r="QDV159" s="489"/>
      <c r="QDW159" s="489"/>
      <c r="QDX159" s="489"/>
      <c r="QDY159" s="489"/>
      <c r="QDZ159" s="489"/>
      <c r="QEA159" s="489"/>
      <c r="QEB159" s="489"/>
      <c r="QEC159" s="489"/>
      <c r="QED159" s="489"/>
      <c r="QEE159" s="489"/>
      <c r="QEF159" s="489"/>
      <c r="QEG159" s="489"/>
      <c r="QEH159" s="489"/>
      <c r="QEI159" s="489"/>
      <c r="QEJ159" s="489"/>
      <c r="QEK159" s="489"/>
      <c r="QEL159" s="489"/>
      <c r="QEM159" s="489"/>
      <c r="QEN159" s="489"/>
      <c r="QEO159" s="489"/>
      <c r="QEP159" s="489"/>
      <c r="QEQ159" s="489"/>
      <c r="QER159" s="489"/>
      <c r="QES159" s="489"/>
      <c r="QET159" s="489"/>
      <c r="QEU159" s="489"/>
      <c r="QEV159" s="489"/>
      <c r="QEW159" s="489"/>
      <c r="QEX159" s="489"/>
      <c r="QEY159" s="489"/>
      <c r="QEZ159" s="489"/>
      <c r="QFA159" s="489"/>
      <c r="QFB159" s="489"/>
      <c r="QFC159" s="489"/>
      <c r="QFD159" s="489"/>
      <c r="QFE159" s="489"/>
      <c r="QFF159" s="489"/>
      <c r="QFG159" s="489"/>
      <c r="QFH159" s="489"/>
      <c r="QFI159" s="489"/>
      <c r="QFJ159" s="489"/>
      <c r="QFK159" s="489"/>
      <c r="QFL159" s="489"/>
      <c r="QFM159" s="489"/>
      <c r="QFN159" s="489"/>
      <c r="QFO159" s="489"/>
      <c r="QFP159" s="489"/>
      <c r="QFQ159" s="489"/>
      <c r="QFR159" s="489"/>
      <c r="QFS159" s="489"/>
      <c r="QFT159" s="489"/>
      <c r="QFU159" s="489"/>
      <c r="QFV159" s="489"/>
      <c r="QFW159" s="489"/>
      <c r="QFX159" s="489"/>
      <c r="QFY159" s="489"/>
      <c r="QFZ159" s="489"/>
      <c r="QGA159" s="489"/>
      <c r="QGB159" s="489"/>
      <c r="QGC159" s="489"/>
      <c r="QGD159" s="489"/>
      <c r="QGE159" s="489"/>
      <c r="QGF159" s="489"/>
      <c r="QGG159" s="489"/>
      <c r="QGH159" s="489"/>
      <c r="QGI159" s="489"/>
      <c r="QGJ159" s="489"/>
      <c r="QGK159" s="489"/>
      <c r="QGL159" s="489"/>
      <c r="QGM159" s="489"/>
      <c r="QGN159" s="489"/>
      <c r="QGO159" s="489"/>
      <c r="QGP159" s="489"/>
      <c r="QGQ159" s="489"/>
      <c r="QGR159" s="489"/>
      <c r="QGS159" s="489"/>
      <c r="QGT159" s="489"/>
      <c r="QGU159" s="489"/>
      <c r="QGV159" s="489"/>
      <c r="QGW159" s="489"/>
      <c r="QGX159" s="489"/>
      <c r="QGY159" s="489"/>
      <c r="QGZ159" s="489"/>
      <c r="QHA159" s="489"/>
      <c r="QHB159" s="489"/>
      <c r="QHC159" s="489"/>
      <c r="QHD159" s="489"/>
      <c r="QHE159" s="489"/>
      <c r="QHF159" s="489"/>
      <c r="QHG159" s="489"/>
      <c r="QHH159" s="489"/>
      <c r="QHI159" s="489"/>
      <c r="QHJ159" s="489"/>
      <c r="QHK159" s="489"/>
      <c r="QHL159" s="489"/>
      <c r="QHM159" s="489"/>
      <c r="QHN159" s="489"/>
      <c r="QHO159" s="489"/>
      <c r="QHP159" s="489"/>
      <c r="QHQ159" s="489"/>
      <c r="QHR159" s="489"/>
      <c r="QHS159" s="489"/>
      <c r="QHT159" s="489"/>
      <c r="QHU159" s="489"/>
      <c r="QHV159" s="489"/>
      <c r="QHW159" s="489"/>
      <c r="QHX159" s="489"/>
      <c r="QHY159" s="489"/>
      <c r="QHZ159" s="489"/>
      <c r="QIA159" s="489"/>
      <c r="QIB159" s="489"/>
      <c r="QIC159" s="489"/>
      <c r="QID159" s="489"/>
      <c r="QIE159" s="489"/>
      <c r="QIF159" s="489"/>
      <c r="QIG159" s="489"/>
      <c r="QIH159" s="489"/>
      <c r="QII159" s="489"/>
      <c r="QIJ159" s="489"/>
      <c r="QIK159" s="489"/>
      <c r="QIL159" s="489"/>
      <c r="QIM159" s="489"/>
      <c r="QIN159" s="489"/>
      <c r="QIO159" s="489"/>
      <c r="QIP159" s="489"/>
      <c r="QIQ159" s="489"/>
      <c r="QIR159" s="489"/>
      <c r="QIS159" s="489"/>
      <c r="QIT159" s="489"/>
      <c r="QIU159" s="489"/>
      <c r="QIV159" s="489"/>
      <c r="QIW159" s="489"/>
      <c r="QIX159" s="489"/>
      <c r="QIY159" s="489"/>
      <c r="QIZ159" s="489"/>
      <c r="QJA159" s="489"/>
      <c r="QJB159" s="489"/>
      <c r="QJC159" s="489"/>
      <c r="QJD159" s="489"/>
      <c r="QJE159" s="489"/>
      <c r="QJF159" s="489"/>
      <c r="QJG159" s="489"/>
      <c r="QJH159" s="489"/>
      <c r="QJI159" s="489"/>
      <c r="QJJ159" s="489"/>
      <c r="QJK159" s="489"/>
      <c r="QJL159" s="489"/>
      <c r="QJM159" s="489"/>
      <c r="QJN159" s="489"/>
      <c r="QJO159" s="489"/>
      <c r="QJP159" s="489"/>
      <c r="QJQ159" s="489"/>
      <c r="QJR159" s="489"/>
      <c r="QJS159" s="489"/>
      <c r="QJT159" s="489"/>
      <c r="QJU159" s="489"/>
      <c r="QJV159" s="489"/>
      <c r="QJW159" s="489"/>
      <c r="QJX159" s="489"/>
      <c r="QJY159" s="489"/>
      <c r="QJZ159" s="489"/>
      <c r="QKA159" s="489"/>
      <c r="QKB159" s="489"/>
      <c r="QKC159" s="489"/>
      <c r="QKD159" s="489"/>
      <c r="QKE159" s="489"/>
      <c r="QKF159" s="489"/>
      <c r="QKG159" s="489"/>
      <c r="QKH159" s="489"/>
      <c r="QKI159" s="489"/>
      <c r="QKJ159" s="489"/>
      <c r="QKK159" s="489"/>
      <c r="QKL159" s="489"/>
      <c r="QKM159" s="489"/>
      <c r="QKN159" s="489"/>
      <c r="QKO159" s="489"/>
      <c r="QKP159" s="489"/>
      <c r="QKQ159" s="489"/>
      <c r="QKR159" s="489"/>
      <c r="QKS159" s="489"/>
      <c r="QKT159" s="489"/>
      <c r="QKU159" s="489"/>
      <c r="QKV159" s="489"/>
      <c r="QKW159" s="489"/>
      <c r="QKX159" s="489"/>
      <c r="QKY159" s="489"/>
      <c r="QKZ159" s="489"/>
      <c r="QLA159" s="489"/>
      <c r="QLB159" s="489"/>
      <c r="QLC159" s="489"/>
      <c r="QLD159" s="489"/>
      <c r="QLE159" s="489"/>
      <c r="QLF159" s="489"/>
      <c r="QLG159" s="489"/>
      <c r="QLH159" s="489"/>
      <c r="QLI159" s="489"/>
      <c r="QLJ159" s="489"/>
      <c r="QLK159" s="489"/>
      <c r="QLL159" s="489"/>
      <c r="QLM159" s="489"/>
      <c r="QLN159" s="489"/>
      <c r="QLO159" s="489"/>
      <c r="QLP159" s="489"/>
      <c r="QLQ159" s="489"/>
      <c r="QLR159" s="489"/>
      <c r="QLS159" s="489"/>
      <c r="QLT159" s="489"/>
      <c r="QLU159" s="489"/>
      <c r="QLV159" s="489"/>
      <c r="QLW159" s="489"/>
      <c r="QLX159" s="489"/>
      <c r="QLY159" s="489"/>
      <c r="QLZ159" s="489"/>
      <c r="QMA159" s="489"/>
      <c r="QMB159" s="489"/>
      <c r="QMC159" s="489"/>
      <c r="QMD159" s="489"/>
      <c r="QME159" s="489"/>
      <c r="QMF159" s="489"/>
      <c r="QMG159" s="489"/>
      <c r="QMH159" s="489"/>
      <c r="QMI159" s="489"/>
      <c r="QMJ159" s="489"/>
      <c r="QMK159" s="489"/>
      <c r="QML159" s="489"/>
      <c r="QMM159" s="489"/>
      <c r="QMN159" s="489"/>
      <c r="QMO159" s="489"/>
      <c r="QMP159" s="489"/>
      <c r="QMQ159" s="489"/>
      <c r="QMR159" s="489"/>
      <c r="QMS159" s="489"/>
      <c r="QMT159" s="489"/>
      <c r="QMU159" s="489"/>
      <c r="QMV159" s="489"/>
      <c r="QMW159" s="489"/>
      <c r="QMX159" s="489"/>
      <c r="QMY159" s="489"/>
      <c r="QMZ159" s="489"/>
      <c r="QNA159" s="489"/>
      <c r="QNB159" s="489"/>
      <c r="QNC159" s="489"/>
      <c r="QND159" s="489"/>
      <c r="QNE159" s="489"/>
      <c r="QNF159" s="489"/>
      <c r="QNG159" s="489"/>
      <c r="QNH159" s="489"/>
      <c r="QNI159" s="489"/>
      <c r="QNJ159" s="489"/>
      <c r="QNK159" s="489"/>
      <c r="QNL159" s="489"/>
      <c r="QNM159" s="489"/>
      <c r="QNN159" s="489"/>
      <c r="QNO159" s="489"/>
      <c r="QNP159" s="489"/>
      <c r="QNQ159" s="489"/>
      <c r="QNR159" s="489"/>
      <c r="QNS159" s="489"/>
      <c r="QNT159" s="489"/>
      <c r="QNU159" s="489"/>
      <c r="QNV159" s="489"/>
      <c r="QNW159" s="489"/>
      <c r="QNX159" s="489"/>
      <c r="QNY159" s="489"/>
      <c r="QNZ159" s="489"/>
      <c r="QOA159" s="489"/>
      <c r="QOB159" s="489"/>
      <c r="QOC159" s="489"/>
      <c r="QOD159" s="489"/>
      <c r="QOE159" s="489"/>
      <c r="QOF159" s="489"/>
      <c r="QOG159" s="489"/>
      <c r="QOH159" s="489"/>
      <c r="QOI159" s="489"/>
      <c r="QOJ159" s="489"/>
      <c r="QOK159" s="489"/>
      <c r="QOL159" s="489"/>
      <c r="QOM159" s="489"/>
      <c r="QON159" s="489"/>
      <c r="QOO159" s="489"/>
      <c r="QOP159" s="489"/>
      <c r="QOQ159" s="489"/>
      <c r="QOR159" s="489"/>
      <c r="QOS159" s="489"/>
      <c r="QOT159" s="489"/>
      <c r="QOU159" s="489"/>
      <c r="QOV159" s="489"/>
      <c r="QOW159" s="489"/>
      <c r="QOX159" s="489"/>
      <c r="QOY159" s="489"/>
      <c r="QOZ159" s="489"/>
      <c r="QPA159" s="489"/>
      <c r="QPB159" s="489"/>
      <c r="QPC159" s="489"/>
      <c r="QPD159" s="489"/>
      <c r="QPE159" s="489"/>
      <c r="QPF159" s="489"/>
      <c r="QPG159" s="489"/>
      <c r="QPH159" s="489"/>
      <c r="QPI159" s="489"/>
      <c r="QPJ159" s="489"/>
      <c r="QPK159" s="489"/>
      <c r="QPL159" s="489"/>
      <c r="QPM159" s="489"/>
      <c r="QPN159" s="489"/>
      <c r="QPO159" s="489"/>
      <c r="QPP159" s="489"/>
      <c r="QPQ159" s="489"/>
      <c r="QPR159" s="489"/>
      <c r="QPS159" s="489"/>
      <c r="QPT159" s="489"/>
      <c r="QPU159" s="489"/>
      <c r="QPV159" s="489"/>
      <c r="QPW159" s="489"/>
      <c r="QPX159" s="489"/>
      <c r="QPY159" s="489"/>
      <c r="QPZ159" s="489"/>
      <c r="QQA159" s="489"/>
      <c r="QQB159" s="489"/>
      <c r="QQC159" s="489"/>
      <c r="QQD159" s="489"/>
      <c r="QQE159" s="489"/>
      <c r="QQF159" s="489"/>
      <c r="QQG159" s="489"/>
      <c r="QQH159" s="489"/>
      <c r="QQI159" s="489"/>
      <c r="QQJ159" s="489"/>
      <c r="QQK159" s="489"/>
      <c r="QQL159" s="489"/>
      <c r="QQM159" s="489"/>
      <c r="QQN159" s="489"/>
      <c r="QQO159" s="489"/>
      <c r="QQP159" s="489"/>
      <c r="QQQ159" s="489"/>
      <c r="QQR159" s="489"/>
      <c r="QQS159" s="489"/>
      <c r="QQT159" s="489"/>
      <c r="QQU159" s="489"/>
      <c r="QQV159" s="489"/>
      <c r="QQW159" s="489"/>
      <c r="QQX159" s="489"/>
      <c r="QQY159" s="489"/>
      <c r="QQZ159" s="489"/>
      <c r="QRA159" s="489"/>
      <c r="QRB159" s="489"/>
      <c r="QRC159" s="489"/>
      <c r="QRD159" s="489"/>
      <c r="QRE159" s="489"/>
      <c r="QRF159" s="489"/>
      <c r="QRG159" s="489"/>
      <c r="QRH159" s="489"/>
      <c r="QRI159" s="489"/>
      <c r="QRJ159" s="489"/>
      <c r="QRK159" s="489"/>
      <c r="QRL159" s="489"/>
      <c r="QRM159" s="489"/>
      <c r="QRN159" s="489"/>
      <c r="QRO159" s="489"/>
      <c r="QRP159" s="489"/>
      <c r="QRQ159" s="489"/>
      <c r="QRR159" s="489"/>
      <c r="QRS159" s="489"/>
      <c r="QRT159" s="489"/>
      <c r="QRU159" s="489"/>
      <c r="QRV159" s="489"/>
      <c r="QRW159" s="489"/>
      <c r="QRX159" s="489"/>
      <c r="QRY159" s="489"/>
      <c r="QRZ159" s="489"/>
      <c r="QSA159" s="489"/>
      <c r="QSB159" s="489"/>
      <c r="QSC159" s="489"/>
      <c r="QSD159" s="489"/>
      <c r="QSE159" s="489"/>
      <c r="QSF159" s="489"/>
      <c r="QSG159" s="489"/>
      <c r="QSH159" s="489"/>
      <c r="QSI159" s="489"/>
      <c r="QSJ159" s="489"/>
      <c r="QSK159" s="489"/>
      <c r="QSL159" s="489"/>
      <c r="QSM159" s="489"/>
      <c r="QSN159" s="489"/>
      <c r="QSO159" s="489"/>
      <c r="QSP159" s="489"/>
      <c r="QSQ159" s="489"/>
      <c r="QSR159" s="489"/>
      <c r="QSS159" s="489"/>
      <c r="QST159" s="489"/>
      <c r="QSU159" s="489"/>
      <c r="QSV159" s="489"/>
      <c r="QSW159" s="489"/>
      <c r="QSX159" s="489"/>
      <c r="QSY159" s="489"/>
      <c r="QSZ159" s="489"/>
      <c r="QTA159" s="489"/>
      <c r="QTB159" s="489"/>
      <c r="QTC159" s="489"/>
      <c r="QTD159" s="489"/>
      <c r="QTE159" s="489"/>
      <c r="QTF159" s="489"/>
      <c r="QTG159" s="489"/>
      <c r="QTH159" s="489"/>
      <c r="QTI159" s="489"/>
      <c r="QTJ159" s="489"/>
      <c r="QTK159" s="489"/>
      <c r="QTL159" s="489"/>
      <c r="QTM159" s="489"/>
      <c r="QTN159" s="489"/>
      <c r="QTO159" s="489"/>
      <c r="QTP159" s="489"/>
      <c r="QTQ159" s="489"/>
      <c r="QTR159" s="489"/>
      <c r="QTS159" s="489"/>
      <c r="QTT159" s="489"/>
      <c r="QTU159" s="489"/>
      <c r="QTV159" s="489"/>
      <c r="QTW159" s="489"/>
      <c r="QTX159" s="489"/>
      <c r="QTY159" s="489"/>
      <c r="QTZ159" s="489"/>
      <c r="QUA159" s="489"/>
      <c r="QUB159" s="489"/>
      <c r="QUC159" s="489"/>
      <c r="QUD159" s="489"/>
      <c r="QUE159" s="489"/>
      <c r="QUF159" s="489"/>
      <c r="QUG159" s="489"/>
      <c r="QUH159" s="489"/>
      <c r="QUI159" s="489"/>
      <c r="QUJ159" s="489"/>
      <c r="QUK159" s="489"/>
      <c r="QUL159" s="489"/>
      <c r="QUM159" s="489"/>
      <c r="QUN159" s="489"/>
      <c r="QUO159" s="489"/>
      <c r="QUP159" s="489"/>
      <c r="QUQ159" s="489"/>
      <c r="QUR159" s="489"/>
      <c r="QUS159" s="489"/>
      <c r="QUT159" s="489"/>
      <c r="QUU159" s="489"/>
      <c r="QUV159" s="489"/>
      <c r="QUW159" s="489"/>
      <c r="QUX159" s="489"/>
      <c r="QUY159" s="489"/>
      <c r="QUZ159" s="489"/>
      <c r="QVA159" s="489"/>
      <c r="QVB159" s="489"/>
      <c r="QVC159" s="489"/>
      <c r="QVD159" s="489"/>
      <c r="QVE159" s="489"/>
      <c r="QVF159" s="489"/>
      <c r="QVG159" s="489"/>
      <c r="QVH159" s="489"/>
      <c r="QVI159" s="489"/>
      <c r="QVJ159" s="489"/>
      <c r="QVK159" s="489"/>
      <c r="QVL159" s="489"/>
      <c r="QVM159" s="489"/>
      <c r="QVN159" s="489"/>
      <c r="QVO159" s="489"/>
      <c r="QVP159" s="489"/>
      <c r="QVQ159" s="489"/>
      <c r="QVR159" s="489"/>
      <c r="QVS159" s="489"/>
      <c r="QVT159" s="489"/>
      <c r="QVU159" s="489"/>
      <c r="QVV159" s="489"/>
      <c r="QVW159" s="489"/>
      <c r="QVX159" s="489"/>
      <c r="QVY159" s="489"/>
      <c r="QVZ159" s="489"/>
      <c r="QWA159" s="489"/>
      <c r="QWB159" s="489"/>
      <c r="QWC159" s="489"/>
      <c r="QWD159" s="489"/>
      <c r="QWE159" s="489"/>
      <c r="QWF159" s="489"/>
      <c r="QWG159" s="489"/>
      <c r="QWH159" s="489"/>
      <c r="QWI159" s="489"/>
      <c r="QWJ159" s="489"/>
      <c r="QWK159" s="489"/>
      <c r="QWL159" s="489"/>
      <c r="QWM159" s="489"/>
      <c r="QWN159" s="489"/>
      <c r="QWO159" s="489"/>
      <c r="QWP159" s="489"/>
      <c r="QWQ159" s="489"/>
      <c r="QWR159" s="489"/>
      <c r="QWS159" s="489"/>
      <c r="QWT159" s="489"/>
      <c r="QWU159" s="489"/>
      <c r="QWV159" s="489"/>
      <c r="QWW159" s="489"/>
      <c r="QWX159" s="489"/>
      <c r="QWY159" s="489"/>
      <c r="QWZ159" s="489"/>
      <c r="QXA159" s="489"/>
      <c r="QXB159" s="489"/>
      <c r="QXC159" s="489"/>
      <c r="QXD159" s="489"/>
      <c r="QXE159" s="489"/>
      <c r="QXF159" s="489"/>
      <c r="QXG159" s="489"/>
      <c r="QXH159" s="489"/>
      <c r="QXI159" s="489"/>
      <c r="QXJ159" s="489"/>
      <c r="QXK159" s="489"/>
      <c r="QXL159" s="489"/>
      <c r="QXM159" s="489"/>
      <c r="QXN159" s="489"/>
      <c r="QXO159" s="489"/>
      <c r="QXP159" s="489"/>
      <c r="QXQ159" s="489"/>
      <c r="QXR159" s="489"/>
      <c r="QXS159" s="489"/>
      <c r="QXT159" s="489"/>
      <c r="QXU159" s="489"/>
      <c r="QXV159" s="489"/>
      <c r="QXW159" s="489"/>
      <c r="QXX159" s="489"/>
      <c r="QXY159" s="489"/>
      <c r="QXZ159" s="489"/>
      <c r="QYA159" s="489"/>
      <c r="QYB159" s="489"/>
      <c r="QYC159" s="489"/>
      <c r="QYD159" s="489"/>
      <c r="QYE159" s="489"/>
      <c r="QYF159" s="489"/>
      <c r="QYG159" s="489"/>
      <c r="QYH159" s="489"/>
      <c r="QYI159" s="489"/>
      <c r="QYJ159" s="489"/>
      <c r="QYK159" s="489"/>
      <c r="QYL159" s="489"/>
      <c r="QYM159" s="489"/>
      <c r="QYN159" s="489"/>
      <c r="QYO159" s="489"/>
      <c r="QYP159" s="489"/>
      <c r="QYQ159" s="489"/>
      <c r="QYR159" s="489"/>
      <c r="QYS159" s="489"/>
      <c r="QYT159" s="489"/>
      <c r="QYU159" s="489"/>
      <c r="QYV159" s="489"/>
      <c r="QYW159" s="489"/>
      <c r="QYX159" s="489"/>
      <c r="QYY159" s="489"/>
      <c r="QYZ159" s="489"/>
      <c r="QZA159" s="489"/>
      <c r="QZB159" s="489"/>
      <c r="QZC159" s="489"/>
      <c r="QZD159" s="489"/>
      <c r="QZE159" s="489"/>
      <c r="QZF159" s="489"/>
      <c r="QZG159" s="489"/>
      <c r="QZH159" s="489"/>
      <c r="QZI159" s="489"/>
      <c r="QZJ159" s="489"/>
      <c r="QZK159" s="489"/>
      <c r="QZL159" s="489"/>
      <c r="QZM159" s="489"/>
      <c r="QZN159" s="489"/>
      <c r="QZO159" s="489"/>
      <c r="QZP159" s="489"/>
      <c r="QZQ159" s="489"/>
      <c r="QZR159" s="489"/>
      <c r="QZS159" s="489"/>
      <c r="QZT159" s="489"/>
      <c r="QZU159" s="489"/>
      <c r="QZV159" s="489"/>
      <c r="QZW159" s="489"/>
      <c r="QZX159" s="489"/>
      <c r="QZY159" s="489"/>
      <c r="QZZ159" s="489"/>
      <c r="RAA159" s="489"/>
      <c r="RAB159" s="489"/>
      <c r="RAC159" s="489"/>
      <c r="RAD159" s="489"/>
      <c r="RAE159" s="489"/>
      <c r="RAF159" s="489"/>
      <c r="RAG159" s="489"/>
      <c r="RAH159" s="489"/>
      <c r="RAI159" s="489"/>
      <c r="RAJ159" s="489"/>
      <c r="RAK159" s="489"/>
      <c r="RAL159" s="489"/>
      <c r="RAM159" s="489"/>
      <c r="RAN159" s="489"/>
      <c r="RAO159" s="489"/>
      <c r="RAP159" s="489"/>
      <c r="RAQ159" s="489"/>
      <c r="RAR159" s="489"/>
      <c r="RAS159" s="489"/>
      <c r="RAT159" s="489"/>
      <c r="RAU159" s="489"/>
      <c r="RAV159" s="489"/>
      <c r="RAW159" s="489"/>
      <c r="RAX159" s="489"/>
      <c r="RAY159" s="489"/>
      <c r="RAZ159" s="489"/>
      <c r="RBA159" s="489"/>
      <c r="RBB159" s="489"/>
      <c r="RBC159" s="489"/>
      <c r="RBD159" s="489"/>
      <c r="RBE159" s="489"/>
      <c r="RBF159" s="489"/>
      <c r="RBG159" s="489"/>
      <c r="RBH159" s="489"/>
      <c r="RBI159" s="489"/>
      <c r="RBJ159" s="489"/>
      <c r="RBK159" s="489"/>
      <c r="RBL159" s="489"/>
      <c r="RBM159" s="489"/>
      <c r="RBN159" s="489"/>
      <c r="RBO159" s="489"/>
      <c r="RBP159" s="489"/>
      <c r="RBQ159" s="489"/>
      <c r="RBR159" s="489"/>
      <c r="RBS159" s="489"/>
      <c r="RBT159" s="489"/>
      <c r="RBU159" s="489"/>
      <c r="RBV159" s="489"/>
      <c r="RBW159" s="489"/>
      <c r="RBX159" s="489"/>
      <c r="RBY159" s="489"/>
      <c r="RBZ159" s="489"/>
      <c r="RCA159" s="489"/>
      <c r="RCB159" s="489"/>
      <c r="RCC159" s="489"/>
      <c r="RCD159" s="489"/>
      <c r="RCE159" s="489"/>
      <c r="RCF159" s="489"/>
      <c r="RCG159" s="489"/>
      <c r="RCH159" s="489"/>
      <c r="RCI159" s="489"/>
      <c r="RCJ159" s="489"/>
      <c r="RCK159" s="489"/>
      <c r="RCL159" s="489"/>
      <c r="RCM159" s="489"/>
      <c r="RCN159" s="489"/>
      <c r="RCO159" s="489"/>
      <c r="RCP159" s="489"/>
      <c r="RCQ159" s="489"/>
      <c r="RCR159" s="489"/>
      <c r="RCS159" s="489"/>
      <c r="RCT159" s="489"/>
      <c r="RCU159" s="489"/>
      <c r="RCV159" s="489"/>
      <c r="RCW159" s="489"/>
      <c r="RCX159" s="489"/>
      <c r="RCY159" s="489"/>
      <c r="RCZ159" s="489"/>
      <c r="RDA159" s="489"/>
      <c r="RDB159" s="489"/>
      <c r="RDC159" s="489"/>
      <c r="RDD159" s="489"/>
      <c r="RDE159" s="489"/>
      <c r="RDF159" s="489"/>
      <c r="RDG159" s="489"/>
      <c r="RDH159" s="489"/>
      <c r="RDI159" s="489"/>
      <c r="RDJ159" s="489"/>
      <c r="RDK159" s="489"/>
      <c r="RDL159" s="489"/>
      <c r="RDM159" s="489"/>
      <c r="RDN159" s="489"/>
      <c r="RDO159" s="489"/>
      <c r="RDP159" s="489"/>
      <c r="RDQ159" s="489"/>
      <c r="RDR159" s="489"/>
      <c r="RDS159" s="489"/>
      <c r="RDT159" s="489"/>
      <c r="RDU159" s="489"/>
      <c r="RDV159" s="489"/>
      <c r="RDW159" s="489"/>
      <c r="RDX159" s="489"/>
      <c r="RDY159" s="489"/>
      <c r="RDZ159" s="489"/>
      <c r="REA159" s="489"/>
      <c r="REB159" s="489"/>
      <c r="REC159" s="489"/>
      <c r="RED159" s="489"/>
      <c r="REE159" s="489"/>
      <c r="REF159" s="489"/>
      <c r="REG159" s="489"/>
      <c r="REH159" s="489"/>
      <c r="REI159" s="489"/>
      <c r="REJ159" s="489"/>
      <c r="REK159" s="489"/>
      <c r="REL159" s="489"/>
      <c r="REM159" s="489"/>
      <c r="REN159" s="489"/>
      <c r="REO159" s="489"/>
      <c r="REP159" s="489"/>
      <c r="REQ159" s="489"/>
      <c r="RER159" s="489"/>
      <c r="RES159" s="489"/>
      <c r="RET159" s="489"/>
      <c r="REU159" s="489"/>
      <c r="REV159" s="489"/>
      <c r="REW159" s="489"/>
      <c r="REX159" s="489"/>
      <c r="REY159" s="489"/>
      <c r="REZ159" s="489"/>
      <c r="RFA159" s="489"/>
      <c r="RFB159" s="489"/>
      <c r="RFC159" s="489"/>
      <c r="RFD159" s="489"/>
      <c r="RFE159" s="489"/>
      <c r="RFF159" s="489"/>
      <c r="RFG159" s="489"/>
      <c r="RFH159" s="489"/>
      <c r="RFI159" s="489"/>
      <c r="RFJ159" s="489"/>
      <c r="RFK159" s="489"/>
      <c r="RFL159" s="489"/>
      <c r="RFM159" s="489"/>
      <c r="RFN159" s="489"/>
      <c r="RFO159" s="489"/>
      <c r="RFP159" s="489"/>
      <c r="RFQ159" s="489"/>
      <c r="RFR159" s="489"/>
      <c r="RFS159" s="489"/>
      <c r="RFT159" s="489"/>
      <c r="RFU159" s="489"/>
      <c r="RFV159" s="489"/>
      <c r="RFW159" s="489"/>
      <c r="RFX159" s="489"/>
      <c r="RFY159" s="489"/>
      <c r="RFZ159" s="489"/>
      <c r="RGA159" s="489"/>
      <c r="RGB159" s="489"/>
      <c r="RGC159" s="489"/>
      <c r="RGD159" s="489"/>
      <c r="RGE159" s="489"/>
      <c r="RGF159" s="489"/>
      <c r="RGG159" s="489"/>
      <c r="RGH159" s="489"/>
      <c r="RGI159" s="489"/>
      <c r="RGJ159" s="489"/>
      <c r="RGK159" s="489"/>
      <c r="RGL159" s="489"/>
      <c r="RGM159" s="489"/>
      <c r="RGN159" s="489"/>
      <c r="RGO159" s="489"/>
      <c r="RGP159" s="489"/>
      <c r="RGQ159" s="489"/>
      <c r="RGR159" s="489"/>
      <c r="RGS159" s="489"/>
      <c r="RGT159" s="489"/>
      <c r="RGU159" s="489"/>
      <c r="RGV159" s="489"/>
      <c r="RGW159" s="489"/>
      <c r="RGX159" s="489"/>
      <c r="RGY159" s="489"/>
      <c r="RGZ159" s="489"/>
      <c r="RHA159" s="489"/>
      <c r="RHB159" s="489"/>
      <c r="RHC159" s="489"/>
      <c r="RHD159" s="489"/>
      <c r="RHE159" s="489"/>
      <c r="RHF159" s="489"/>
      <c r="RHG159" s="489"/>
      <c r="RHH159" s="489"/>
      <c r="RHI159" s="489"/>
      <c r="RHJ159" s="489"/>
      <c r="RHK159" s="489"/>
      <c r="RHL159" s="489"/>
      <c r="RHM159" s="489"/>
      <c r="RHN159" s="489"/>
      <c r="RHO159" s="489"/>
      <c r="RHP159" s="489"/>
      <c r="RHQ159" s="489"/>
      <c r="RHR159" s="489"/>
      <c r="RHS159" s="489"/>
      <c r="RHT159" s="489"/>
      <c r="RHU159" s="489"/>
      <c r="RHV159" s="489"/>
      <c r="RHW159" s="489"/>
      <c r="RHX159" s="489"/>
      <c r="RHY159" s="489"/>
      <c r="RHZ159" s="489"/>
      <c r="RIA159" s="489"/>
      <c r="RIB159" s="489"/>
      <c r="RIC159" s="489"/>
      <c r="RID159" s="489"/>
      <c r="RIE159" s="489"/>
      <c r="RIF159" s="489"/>
      <c r="RIG159" s="489"/>
      <c r="RIH159" s="489"/>
      <c r="RII159" s="489"/>
      <c r="RIJ159" s="489"/>
      <c r="RIK159" s="489"/>
      <c r="RIL159" s="489"/>
      <c r="RIM159" s="489"/>
      <c r="RIN159" s="489"/>
      <c r="RIO159" s="489"/>
      <c r="RIP159" s="489"/>
      <c r="RIQ159" s="489"/>
      <c r="RIR159" s="489"/>
      <c r="RIS159" s="489"/>
      <c r="RIT159" s="489"/>
      <c r="RIU159" s="489"/>
      <c r="RIV159" s="489"/>
      <c r="RIW159" s="489"/>
      <c r="RIX159" s="489"/>
      <c r="RIY159" s="489"/>
      <c r="RIZ159" s="489"/>
      <c r="RJA159" s="489"/>
      <c r="RJB159" s="489"/>
      <c r="RJC159" s="489"/>
      <c r="RJD159" s="489"/>
      <c r="RJE159" s="489"/>
      <c r="RJF159" s="489"/>
      <c r="RJG159" s="489"/>
      <c r="RJH159" s="489"/>
      <c r="RJI159" s="489"/>
      <c r="RJJ159" s="489"/>
      <c r="RJK159" s="489"/>
      <c r="RJL159" s="489"/>
      <c r="RJM159" s="489"/>
      <c r="RJN159" s="489"/>
      <c r="RJO159" s="489"/>
      <c r="RJP159" s="489"/>
      <c r="RJQ159" s="489"/>
      <c r="RJR159" s="489"/>
      <c r="RJS159" s="489"/>
      <c r="RJT159" s="489"/>
      <c r="RJU159" s="489"/>
      <c r="RJV159" s="489"/>
      <c r="RJW159" s="489"/>
      <c r="RJX159" s="489"/>
      <c r="RJY159" s="489"/>
      <c r="RJZ159" s="489"/>
      <c r="RKA159" s="489"/>
      <c r="RKB159" s="489"/>
      <c r="RKC159" s="489"/>
      <c r="RKD159" s="489"/>
      <c r="RKE159" s="489"/>
      <c r="RKF159" s="489"/>
      <c r="RKG159" s="489"/>
      <c r="RKH159" s="489"/>
      <c r="RKI159" s="489"/>
      <c r="RKJ159" s="489"/>
      <c r="RKK159" s="489"/>
      <c r="RKL159" s="489"/>
      <c r="RKM159" s="489"/>
      <c r="RKN159" s="489"/>
      <c r="RKO159" s="489"/>
      <c r="RKP159" s="489"/>
      <c r="RKQ159" s="489"/>
      <c r="RKR159" s="489"/>
      <c r="RKS159" s="489"/>
      <c r="RKT159" s="489"/>
      <c r="RKU159" s="489"/>
      <c r="RKV159" s="489"/>
      <c r="RKW159" s="489"/>
      <c r="RKX159" s="489"/>
      <c r="RKY159" s="489"/>
      <c r="RKZ159" s="489"/>
      <c r="RLA159" s="489"/>
      <c r="RLB159" s="489"/>
      <c r="RLC159" s="489"/>
      <c r="RLD159" s="489"/>
      <c r="RLE159" s="489"/>
      <c r="RLF159" s="489"/>
      <c r="RLG159" s="489"/>
      <c r="RLH159" s="489"/>
      <c r="RLI159" s="489"/>
      <c r="RLJ159" s="489"/>
      <c r="RLK159" s="489"/>
      <c r="RLL159" s="489"/>
      <c r="RLM159" s="489"/>
      <c r="RLN159" s="489"/>
      <c r="RLO159" s="489"/>
      <c r="RLP159" s="489"/>
      <c r="RLQ159" s="489"/>
      <c r="RLR159" s="489"/>
      <c r="RLS159" s="489"/>
      <c r="RLT159" s="489"/>
      <c r="RLU159" s="489"/>
      <c r="RLV159" s="489"/>
      <c r="RLW159" s="489"/>
      <c r="RLX159" s="489"/>
      <c r="RLY159" s="489"/>
      <c r="RLZ159" s="489"/>
      <c r="RMA159" s="489"/>
      <c r="RMB159" s="489"/>
      <c r="RMC159" s="489"/>
      <c r="RMD159" s="489"/>
      <c r="RME159" s="489"/>
      <c r="RMF159" s="489"/>
      <c r="RMG159" s="489"/>
      <c r="RMH159" s="489"/>
      <c r="RMI159" s="489"/>
      <c r="RMJ159" s="489"/>
      <c r="RMK159" s="489"/>
      <c r="RML159" s="489"/>
      <c r="RMM159" s="489"/>
      <c r="RMN159" s="489"/>
      <c r="RMO159" s="489"/>
      <c r="RMP159" s="489"/>
      <c r="RMQ159" s="489"/>
      <c r="RMR159" s="489"/>
      <c r="RMS159" s="489"/>
      <c r="RMT159" s="489"/>
      <c r="RMU159" s="489"/>
      <c r="RMV159" s="489"/>
      <c r="RMW159" s="489"/>
      <c r="RMX159" s="489"/>
      <c r="RMY159" s="489"/>
      <c r="RMZ159" s="489"/>
      <c r="RNA159" s="489"/>
      <c r="RNB159" s="489"/>
      <c r="RNC159" s="489"/>
      <c r="RND159" s="489"/>
      <c r="RNE159" s="489"/>
      <c r="RNF159" s="489"/>
      <c r="RNG159" s="489"/>
      <c r="RNH159" s="489"/>
      <c r="RNI159" s="489"/>
      <c r="RNJ159" s="489"/>
      <c r="RNK159" s="489"/>
      <c r="RNL159" s="489"/>
      <c r="RNM159" s="489"/>
      <c r="RNN159" s="489"/>
      <c r="RNO159" s="489"/>
      <c r="RNP159" s="489"/>
      <c r="RNQ159" s="489"/>
      <c r="RNR159" s="489"/>
      <c r="RNS159" s="489"/>
      <c r="RNT159" s="489"/>
      <c r="RNU159" s="489"/>
      <c r="RNV159" s="489"/>
      <c r="RNW159" s="489"/>
      <c r="RNX159" s="489"/>
      <c r="RNY159" s="489"/>
      <c r="RNZ159" s="489"/>
      <c r="ROA159" s="489"/>
      <c r="ROB159" s="489"/>
      <c r="ROC159" s="489"/>
      <c r="ROD159" s="489"/>
      <c r="ROE159" s="489"/>
      <c r="ROF159" s="489"/>
      <c r="ROG159" s="489"/>
      <c r="ROH159" s="489"/>
      <c r="ROI159" s="489"/>
      <c r="ROJ159" s="489"/>
      <c r="ROK159" s="489"/>
      <c r="ROL159" s="489"/>
      <c r="ROM159" s="489"/>
      <c r="RON159" s="489"/>
      <c r="ROO159" s="489"/>
      <c r="ROP159" s="489"/>
      <c r="ROQ159" s="489"/>
      <c r="ROR159" s="489"/>
      <c r="ROS159" s="489"/>
      <c r="ROT159" s="489"/>
      <c r="ROU159" s="489"/>
      <c r="ROV159" s="489"/>
      <c r="ROW159" s="489"/>
      <c r="ROX159" s="489"/>
      <c r="ROY159" s="489"/>
      <c r="ROZ159" s="489"/>
      <c r="RPA159" s="489"/>
      <c r="RPB159" s="489"/>
      <c r="RPC159" s="489"/>
      <c r="RPD159" s="489"/>
      <c r="RPE159" s="489"/>
      <c r="RPF159" s="489"/>
      <c r="RPG159" s="489"/>
      <c r="RPH159" s="489"/>
      <c r="RPI159" s="489"/>
      <c r="RPJ159" s="489"/>
      <c r="RPK159" s="489"/>
      <c r="RPL159" s="489"/>
      <c r="RPM159" s="489"/>
      <c r="RPN159" s="489"/>
      <c r="RPO159" s="489"/>
      <c r="RPP159" s="489"/>
      <c r="RPQ159" s="489"/>
      <c r="RPR159" s="489"/>
      <c r="RPS159" s="489"/>
      <c r="RPT159" s="489"/>
      <c r="RPU159" s="489"/>
      <c r="RPV159" s="489"/>
      <c r="RPW159" s="489"/>
      <c r="RPX159" s="489"/>
      <c r="RPY159" s="489"/>
      <c r="RPZ159" s="489"/>
      <c r="RQA159" s="489"/>
      <c r="RQB159" s="489"/>
      <c r="RQC159" s="489"/>
      <c r="RQD159" s="489"/>
      <c r="RQE159" s="489"/>
      <c r="RQF159" s="489"/>
      <c r="RQG159" s="489"/>
      <c r="RQH159" s="489"/>
      <c r="RQI159" s="489"/>
      <c r="RQJ159" s="489"/>
      <c r="RQK159" s="489"/>
      <c r="RQL159" s="489"/>
      <c r="RQM159" s="489"/>
      <c r="RQN159" s="489"/>
      <c r="RQO159" s="489"/>
      <c r="RQP159" s="489"/>
      <c r="RQQ159" s="489"/>
      <c r="RQR159" s="489"/>
      <c r="RQS159" s="489"/>
      <c r="RQT159" s="489"/>
      <c r="RQU159" s="489"/>
      <c r="RQV159" s="489"/>
      <c r="RQW159" s="489"/>
      <c r="RQX159" s="489"/>
      <c r="RQY159" s="489"/>
      <c r="RQZ159" s="489"/>
      <c r="RRA159" s="489"/>
      <c r="RRB159" s="489"/>
      <c r="RRC159" s="489"/>
      <c r="RRD159" s="489"/>
      <c r="RRE159" s="489"/>
      <c r="RRF159" s="489"/>
      <c r="RRG159" s="489"/>
      <c r="RRH159" s="489"/>
      <c r="RRI159" s="489"/>
      <c r="RRJ159" s="489"/>
      <c r="RRK159" s="489"/>
      <c r="RRL159" s="489"/>
      <c r="RRM159" s="489"/>
      <c r="RRN159" s="489"/>
      <c r="RRO159" s="489"/>
      <c r="RRP159" s="489"/>
      <c r="RRQ159" s="489"/>
      <c r="RRR159" s="489"/>
      <c r="RRS159" s="489"/>
      <c r="RRT159" s="489"/>
      <c r="RRU159" s="489"/>
      <c r="RRV159" s="489"/>
      <c r="RRW159" s="489"/>
      <c r="RRX159" s="489"/>
      <c r="RRY159" s="489"/>
      <c r="RRZ159" s="489"/>
      <c r="RSA159" s="489"/>
      <c r="RSB159" s="489"/>
      <c r="RSC159" s="489"/>
      <c r="RSD159" s="489"/>
      <c r="RSE159" s="489"/>
      <c r="RSF159" s="489"/>
      <c r="RSG159" s="489"/>
      <c r="RSH159" s="489"/>
      <c r="RSI159" s="489"/>
      <c r="RSJ159" s="489"/>
      <c r="RSK159" s="489"/>
      <c r="RSL159" s="489"/>
      <c r="RSM159" s="489"/>
      <c r="RSN159" s="489"/>
      <c r="RSO159" s="489"/>
      <c r="RSP159" s="489"/>
      <c r="RSQ159" s="489"/>
      <c r="RSR159" s="489"/>
      <c r="RSS159" s="489"/>
      <c r="RST159" s="489"/>
      <c r="RSU159" s="489"/>
      <c r="RSV159" s="489"/>
      <c r="RSW159" s="489"/>
      <c r="RSX159" s="489"/>
      <c r="RSY159" s="489"/>
      <c r="RSZ159" s="489"/>
      <c r="RTA159" s="489"/>
      <c r="RTB159" s="489"/>
      <c r="RTC159" s="489"/>
      <c r="RTD159" s="489"/>
      <c r="RTE159" s="489"/>
      <c r="RTF159" s="489"/>
      <c r="RTG159" s="489"/>
      <c r="RTH159" s="489"/>
      <c r="RTI159" s="489"/>
      <c r="RTJ159" s="489"/>
      <c r="RTK159" s="489"/>
      <c r="RTL159" s="489"/>
      <c r="RTM159" s="489"/>
      <c r="RTN159" s="489"/>
      <c r="RTO159" s="489"/>
      <c r="RTP159" s="489"/>
      <c r="RTQ159" s="489"/>
      <c r="RTR159" s="489"/>
      <c r="RTS159" s="489"/>
      <c r="RTT159" s="489"/>
      <c r="RTU159" s="489"/>
      <c r="RTV159" s="489"/>
      <c r="RTW159" s="489"/>
      <c r="RTX159" s="489"/>
      <c r="RTY159" s="489"/>
      <c r="RTZ159" s="489"/>
      <c r="RUA159" s="489"/>
      <c r="RUB159" s="489"/>
      <c r="RUC159" s="489"/>
      <c r="RUD159" s="489"/>
      <c r="RUE159" s="489"/>
      <c r="RUF159" s="489"/>
      <c r="RUG159" s="489"/>
      <c r="RUH159" s="489"/>
      <c r="RUI159" s="489"/>
      <c r="RUJ159" s="489"/>
      <c r="RUK159" s="489"/>
      <c r="RUL159" s="489"/>
      <c r="RUM159" s="489"/>
      <c r="RUN159" s="489"/>
      <c r="RUO159" s="489"/>
      <c r="RUP159" s="489"/>
      <c r="RUQ159" s="489"/>
      <c r="RUR159" s="489"/>
      <c r="RUS159" s="489"/>
      <c r="RUT159" s="489"/>
      <c r="RUU159" s="489"/>
      <c r="RUV159" s="489"/>
      <c r="RUW159" s="489"/>
      <c r="RUX159" s="489"/>
      <c r="RUY159" s="489"/>
      <c r="RUZ159" s="489"/>
      <c r="RVA159" s="489"/>
      <c r="RVB159" s="489"/>
      <c r="RVC159" s="489"/>
      <c r="RVD159" s="489"/>
      <c r="RVE159" s="489"/>
      <c r="RVF159" s="489"/>
      <c r="RVG159" s="489"/>
      <c r="RVH159" s="489"/>
      <c r="RVI159" s="489"/>
      <c r="RVJ159" s="489"/>
      <c r="RVK159" s="489"/>
      <c r="RVL159" s="489"/>
      <c r="RVM159" s="489"/>
      <c r="RVN159" s="489"/>
      <c r="RVO159" s="489"/>
      <c r="RVP159" s="489"/>
      <c r="RVQ159" s="489"/>
      <c r="RVR159" s="489"/>
      <c r="RVS159" s="489"/>
      <c r="RVT159" s="489"/>
      <c r="RVU159" s="489"/>
      <c r="RVV159" s="489"/>
      <c r="RVW159" s="489"/>
      <c r="RVX159" s="489"/>
      <c r="RVY159" s="489"/>
      <c r="RVZ159" s="489"/>
      <c r="RWA159" s="489"/>
      <c r="RWB159" s="489"/>
      <c r="RWC159" s="489"/>
      <c r="RWD159" s="489"/>
      <c r="RWE159" s="489"/>
      <c r="RWF159" s="489"/>
      <c r="RWG159" s="489"/>
      <c r="RWH159" s="489"/>
      <c r="RWI159" s="489"/>
      <c r="RWJ159" s="489"/>
      <c r="RWK159" s="489"/>
      <c r="RWL159" s="489"/>
      <c r="RWM159" s="489"/>
      <c r="RWN159" s="489"/>
      <c r="RWO159" s="489"/>
      <c r="RWP159" s="489"/>
      <c r="RWQ159" s="489"/>
      <c r="RWR159" s="489"/>
      <c r="RWS159" s="489"/>
      <c r="RWT159" s="489"/>
      <c r="RWU159" s="489"/>
      <c r="RWV159" s="489"/>
      <c r="RWW159" s="489"/>
      <c r="RWX159" s="489"/>
      <c r="RWY159" s="489"/>
      <c r="RWZ159" s="489"/>
      <c r="RXA159" s="489"/>
      <c r="RXB159" s="489"/>
      <c r="RXC159" s="489"/>
      <c r="RXD159" s="489"/>
      <c r="RXE159" s="489"/>
      <c r="RXF159" s="489"/>
      <c r="RXG159" s="489"/>
      <c r="RXH159" s="489"/>
      <c r="RXI159" s="489"/>
      <c r="RXJ159" s="489"/>
      <c r="RXK159" s="489"/>
      <c r="RXL159" s="489"/>
      <c r="RXM159" s="489"/>
      <c r="RXN159" s="489"/>
      <c r="RXO159" s="489"/>
      <c r="RXP159" s="489"/>
      <c r="RXQ159" s="489"/>
      <c r="RXR159" s="489"/>
      <c r="RXS159" s="489"/>
      <c r="RXT159" s="489"/>
      <c r="RXU159" s="489"/>
      <c r="RXV159" s="489"/>
      <c r="RXW159" s="489"/>
      <c r="RXX159" s="489"/>
      <c r="RXY159" s="489"/>
      <c r="RXZ159" s="489"/>
      <c r="RYA159" s="489"/>
      <c r="RYB159" s="489"/>
      <c r="RYC159" s="489"/>
      <c r="RYD159" s="489"/>
      <c r="RYE159" s="489"/>
      <c r="RYF159" s="489"/>
      <c r="RYG159" s="489"/>
      <c r="RYH159" s="489"/>
      <c r="RYI159" s="489"/>
      <c r="RYJ159" s="489"/>
      <c r="RYK159" s="489"/>
      <c r="RYL159" s="489"/>
      <c r="RYM159" s="489"/>
      <c r="RYN159" s="489"/>
      <c r="RYO159" s="489"/>
      <c r="RYP159" s="489"/>
      <c r="RYQ159" s="489"/>
      <c r="RYR159" s="489"/>
      <c r="RYS159" s="489"/>
      <c r="RYT159" s="489"/>
      <c r="RYU159" s="489"/>
      <c r="RYV159" s="489"/>
      <c r="RYW159" s="489"/>
      <c r="RYX159" s="489"/>
      <c r="RYY159" s="489"/>
      <c r="RYZ159" s="489"/>
      <c r="RZA159" s="489"/>
      <c r="RZB159" s="489"/>
      <c r="RZC159" s="489"/>
      <c r="RZD159" s="489"/>
      <c r="RZE159" s="489"/>
      <c r="RZF159" s="489"/>
      <c r="RZG159" s="489"/>
      <c r="RZH159" s="489"/>
      <c r="RZI159" s="489"/>
      <c r="RZJ159" s="489"/>
      <c r="RZK159" s="489"/>
      <c r="RZL159" s="489"/>
      <c r="RZM159" s="489"/>
      <c r="RZN159" s="489"/>
      <c r="RZO159" s="489"/>
      <c r="RZP159" s="489"/>
      <c r="RZQ159" s="489"/>
      <c r="RZR159" s="489"/>
      <c r="RZS159" s="489"/>
      <c r="RZT159" s="489"/>
      <c r="RZU159" s="489"/>
      <c r="RZV159" s="489"/>
      <c r="RZW159" s="489"/>
      <c r="RZX159" s="489"/>
      <c r="RZY159" s="489"/>
      <c r="RZZ159" s="489"/>
      <c r="SAA159" s="489"/>
      <c r="SAB159" s="489"/>
      <c r="SAC159" s="489"/>
      <c r="SAD159" s="489"/>
      <c r="SAE159" s="489"/>
      <c r="SAF159" s="489"/>
      <c r="SAG159" s="489"/>
      <c r="SAH159" s="489"/>
      <c r="SAI159" s="489"/>
      <c r="SAJ159" s="489"/>
      <c r="SAK159" s="489"/>
      <c r="SAL159" s="489"/>
      <c r="SAM159" s="489"/>
      <c r="SAN159" s="489"/>
      <c r="SAO159" s="489"/>
      <c r="SAP159" s="489"/>
      <c r="SAQ159" s="489"/>
      <c r="SAR159" s="489"/>
      <c r="SAS159" s="489"/>
      <c r="SAT159" s="489"/>
      <c r="SAU159" s="489"/>
      <c r="SAV159" s="489"/>
      <c r="SAW159" s="489"/>
      <c r="SAX159" s="489"/>
      <c r="SAY159" s="489"/>
      <c r="SAZ159" s="489"/>
      <c r="SBA159" s="489"/>
      <c r="SBB159" s="489"/>
      <c r="SBC159" s="489"/>
      <c r="SBD159" s="489"/>
      <c r="SBE159" s="489"/>
      <c r="SBF159" s="489"/>
      <c r="SBG159" s="489"/>
      <c r="SBH159" s="489"/>
      <c r="SBI159" s="489"/>
      <c r="SBJ159" s="489"/>
      <c r="SBK159" s="489"/>
      <c r="SBL159" s="489"/>
      <c r="SBM159" s="489"/>
      <c r="SBN159" s="489"/>
      <c r="SBO159" s="489"/>
      <c r="SBP159" s="489"/>
      <c r="SBQ159" s="489"/>
      <c r="SBR159" s="489"/>
      <c r="SBS159" s="489"/>
      <c r="SBT159" s="489"/>
      <c r="SBU159" s="489"/>
      <c r="SBV159" s="489"/>
      <c r="SBW159" s="489"/>
      <c r="SBX159" s="489"/>
      <c r="SBY159" s="489"/>
      <c r="SBZ159" s="489"/>
      <c r="SCA159" s="489"/>
      <c r="SCB159" s="489"/>
      <c r="SCC159" s="489"/>
      <c r="SCD159" s="489"/>
      <c r="SCE159" s="489"/>
      <c r="SCF159" s="489"/>
      <c r="SCG159" s="489"/>
      <c r="SCH159" s="489"/>
      <c r="SCI159" s="489"/>
      <c r="SCJ159" s="489"/>
      <c r="SCK159" s="489"/>
      <c r="SCL159" s="489"/>
      <c r="SCM159" s="489"/>
      <c r="SCN159" s="489"/>
      <c r="SCO159" s="489"/>
      <c r="SCP159" s="489"/>
      <c r="SCQ159" s="489"/>
      <c r="SCR159" s="489"/>
      <c r="SCS159" s="489"/>
      <c r="SCT159" s="489"/>
      <c r="SCU159" s="489"/>
      <c r="SCV159" s="489"/>
      <c r="SCW159" s="489"/>
      <c r="SCX159" s="489"/>
      <c r="SCY159" s="489"/>
      <c r="SCZ159" s="489"/>
      <c r="SDA159" s="489"/>
      <c r="SDB159" s="489"/>
      <c r="SDC159" s="489"/>
      <c r="SDD159" s="489"/>
      <c r="SDE159" s="489"/>
      <c r="SDF159" s="489"/>
      <c r="SDG159" s="489"/>
      <c r="SDH159" s="489"/>
      <c r="SDI159" s="489"/>
      <c r="SDJ159" s="489"/>
      <c r="SDK159" s="489"/>
      <c r="SDL159" s="489"/>
      <c r="SDM159" s="489"/>
      <c r="SDN159" s="489"/>
      <c r="SDO159" s="489"/>
      <c r="SDP159" s="489"/>
      <c r="SDQ159" s="489"/>
      <c r="SDR159" s="489"/>
      <c r="SDS159" s="489"/>
      <c r="SDT159" s="489"/>
      <c r="SDU159" s="489"/>
      <c r="SDV159" s="489"/>
      <c r="SDW159" s="489"/>
      <c r="SDX159" s="489"/>
      <c r="SDY159" s="489"/>
      <c r="SDZ159" s="489"/>
      <c r="SEA159" s="489"/>
      <c r="SEB159" s="489"/>
      <c r="SEC159" s="489"/>
      <c r="SED159" s="489"/>
      <c r="SEE159" s="489"/>
      <c r="SEF159" s="489"/>
      <c r="SEG159" s="489"/>
      <c r="SEH159" s="489"/>
      <c r="SEI159" s="489"/>
      <c r="SEJ159" s="489"/>
      <c r="SEK159" s="489"/>
      <c r="SEL159" s="489"/>
      <c r="SEM159" s="489"/>
      <c r="SEN159" s="489"/>
      <c r="SEO159" s="489"/>
      <c r="SEP159" s="489"/>
      <c r="SEQ159" s="489"/>
      <c r="SER159" s="489"/>
      <c r="SES159" s="489"/>
      <c r="SET159" s="489"/>
      <c r="SEU159" s="489"/>
      <c r="SEV159" s="489"/>
      <c r="SEW159" s="489"/>
      <c r="SEX159" s="489"/>
      <c r="SEY159" s="489"/>
      <c r="SEZ159" s="489"/>
      <c r="SFA159" s="489"/>
      <c r="SFB159" s="489"/>
      <c r="SFC159" s="489"/>
      <c r="SFD159" s="489"/>
      <c r="SFE159" s="489"/>
      <c r="SFF159" s="489"/>
      <c r="SFG159" s="489"/>
      <c r="SFH159" s="489"/>
      <c r="SFI159" s="489"/>
      <c r="SFJ159" s="489"/>
      <c r="SFK159" s="489"/>
      <c r="SFL159" s="489"/>
      <c r="SFM159" s="489"/>
      <c r="SFN159" s="489"/>
      <c r="SFO159" s="489"/>
      <c r="SFP159" s="489"/>
      <c r="SFQ159" s="489"/>
      <c r="SFR159" s="489"/>
      <c r="SFS159" s="489"/>
      <c r="SFT159" s="489"/>
      <c r="SFU159" s="489"/>
      <c r="SFV159" s="489"/>
      <c r="SFW159" s="489"/>
      <c r="SFX159" s="489"/>
      <c r="SFY159" s="489"/>
      <c r="SFZ159" s="489"/>
      <c r="SGA159" s="489"/>
      <c r="SGB159" s="489"/>
      <c r="SGC159" s="489"/>
      <c r="SGD159" s="489"/>
      <c r="SGE159" s="489"/>
      <c r="SGF159" s="489"/>
      <c r="SGG159" s="489"/>
      <c r="SGH159" s="489"/>
      <c r="SGI159" s="489"/>
      <c r="SGJ159" s="489"/>
      <c r="SGK159" s="489"/>
      <c r="SGL159" s="489"/>
      <c r="SGM159" s="489"/>
      <c r="SGN159" s="489"/>
      <c r="SGO159" s="489"/>
      <c r="SGP159" s="489"/>
      <c r="SGQ159" s="489"/>
      <c r="SGR159" s="489"/>
      <c r="SGS159" s="489"/>
      <c r="SGT159" s="489"/>
      <c r="SGU159" s="489"/>
      <c r="SGV159" s="489"/>
      <c r="SGW159" s="489"/>
      <c r="SGX159" s="489"/>
      <c r="SGY159" s="489"/>
      <c r="SGZ159" s="489"/>
      <c r="SHA159" s="489"/>
      <c r="SHB159" s="489"/>
      <c r="SHC159" s="489"/>
      <c r="SHD159" s="489"/>
      <c r="SHE159" s="489"/>
      <c r="SHF159" s="489"/>
      <c r="SHG159" s="489"/>
      <c r="SHH159" s="489"/>
      <c r="SHI159" s="489"/>
      <c r="SHJ159" s="489"/>
      <c r="SHK159" s="489"/>
      <c r="SHL159" s="489"/>
      <c r="SHM159" s="489"/>
      <c r="SHN159" s="489"/>
      <c r="SHO159" s="489"/>
      <c r="SHP159" s="489"/>
      <c r="SHQ159" s="489"/>
      <c r="SHR159" s="489"/>
      <c r="SHS159" s="489"/>
      <c r="SHT159" s="489"/>
      <c r="SHU159" s="489"/>
      <c r="SHV159" s="489"/>
      <c r="SHW159" s="489"/>
      <c r="SHX159" s="489"/>
      <c r="SHY159" s="489"/>
      <c r="SHZ159" s="489"/>
      <c r="SIA159" s="489"/>
      <c r="SIB159" s="489"/>
      <c r="SIC159" s="489"/>
      <c r="SID159" s="489"/>
      <c r="SIE159" s="489"/>
      <c r="SIF159" s="489"/>
      <c r="SIG159" s="489"/>
      <c r="SIH159" s="489"/>
      <c r="SII159" s="489"/>
      <c r="SIJ159" s="489"/>
      <c r="SIK159" s="489"/>
      <c r="SIL159" s="489"/>
      <c r="SIM159" s="489"/>
      <c r="SIN159" s="489"/>
      <c r="SIO159" s="489"/>
      <c r="SIP159" s="489"/>
      <c r="SIQ159" s="489"/>
      <c r="SIR159" s="489"/>
      <c r="SIS159" s="489"/>
      <c r="SIT159" s="489"/>
      <c r="SIU159" s="489"/>
      <c r="SIV159" s="489"/>
      <c r="SIW159" s="489"/>
      <c r="SIX159" s="489"/>
      <c r="SIY159" s="489"/>
      <c r="SIZ159" s="489"/>
      <c r="SJA159" s="489"/>
      <c r="SJB159" s="489"/>
      <c r="SJC159" s="489"/>
      <c r="SJD159" s="489"/>
      <c r="SJE159" s="489"/>
      <c r="SJF159" s="489"/>
      <c r="SJG159" s="489"/>
      <c r="SJH159" s="489"/>
      <c r="SJI159" s="489"/>
      <c r="SJJ159" s="489"/>
      <c r="SJK159" s="489"/>
      <c r="SJL159" s="489"/>
      <c r="SJM159" s="489"/>
      <c r="SJN159" s="489"/>
      <c r="SJO159" s="489"/>
      <c r="SJP159" s="489"/>
      <c r="SJQ159" s="489"/>
      <c r="SJR159" s="489"/>
      <c r="SJS159" s="489"/>
      <c r="SJT159" s="489"/>
      <c r="SJU159" s="489"/>
      <c r="SJV159" s="489"/>
      <c r="SJW159" s="489"/>
      <c r="SJX159" s="489"/>
      <c r="SJY159" s="489"/>
      <c r="SJZ159" s="489"/>
      <c r="SKA159" s="489"/>
      <c r="SKB159" s="489"/>
      <c r="SKC159" s="489"/>
      <c r="SKD159" s="489"/>
      <c r="SKE159" s="489"/>
      <c r="SKF159" s="489"/>
      <c r="SKG159" s="489"/>
      <c r="SKH159" s="489"/>
      <c r="SKI159" s="489"/>
      <c r="SKJ159" s="489"/>
      <c r="SKK159" s="489"/>
      <c r="SKL159" s="489"/>
      <c r="SKM159" s="489"/>
      <c r="SKN159" s="489"/>
      <c r="SKO159" s="489"/>
      <c r="SKP159" s="489"/>
      <c r="SKQ159" s="489"/>
      <c r="SKR159" s="489"/>
      <c r="SKS159" s="489"/>
      <c r="SKT159" s="489"/>
      <c r="SKU159" s="489"/>
      <c r="SKV159" s="489"/>
      <c r="SKW159" s="489"/>
      <c r="SKX159" s="489"/>
      <c r="SKY159" s="489"/>
      <c r="SKZ159" s="489"/>
      <c r="SLA159" s="489"/>
      <c r="SLB159" s="489"/>
      <c r="SLC159" s="489"/>
      <c r="SLD159" s="489"/>
      <c r="SLE159" s="489"/>
      <c r="SLF159" s="489"/>
      <c r="SLG159" s="489"/>
      <c r="SLH159" s="489"/>
      <c r="SLI159" s="489"/>
      <c r="SLJ159" s="489"/>
      <c r="SLK159" s="489"/>
      <c r="SLL159" s="489"/>
      <c r="SLM159" s="489"/>
      <c r="SLN159" s="489"/>
      <c r="SLO159" s="489"/>
      <c r="SLP159" s="489"/>
      <c r="SLQ159" s="489"/>
      <c r="SLR159" s="489"/>
      <c r="SLS159" s="489"/>
      <c r="SLT159" s="489"/>
      <c r="SLU159" s="489"/>
      <c r="SLV159" s="489"/>
      <c r="SLW159" s="489"/>
      <c r="SLX159" s="489"/>
      <c r="SLY159" s="489"/>
      <c r="SLZ159" s="489"/>
      <c r="SMA159" s="489"/>
      <c r="SMB159" s="489"/>
      <c r="SMC159" s="489"/>
      <c r="SMD159" s="489"/>
      <c r="SME159" s="489"/>
      <c r="SMF159" s="489"/>
      <c r="SMG159" s="489"/>
      <c r="SMH159" s="489"/>
      <c r="SMI159" s="489"/>
      <c r="SMJ159" s="489"/>
      <c r="SMK159" s="489"/>
      <c r="SML159" s="489"/>
      <c r="SMM159" s="489"/>
      <c r="SMN159" s="489"/>
      <c r="SMO159" s="489"/>
      <c r="SMP159" s="489"/>
      <c r="SMQ159" s="489"/>
      <c r="SMR159" s="489"/>
      <c r="SMS159" s="489"/>
      <c r="SMT159" s="489"/>
      <c r="SMU159" s="489"/>
      <c r="SMV159" s="489"/>
      <c r="SMW159" s="489"/>
      <c r="SMX159" s="489"/>
      <c r="SMY159" s="489"/>
      <c r="SMZ159" s="489"/>
      <c r="SNA159" s="489"/>
      <c r="SNB159" s="489"/>
      <c r="SNC159" s="489"/>
      <c r="SND159" s="489"/>
      <c r="SNE159" s="489"/>
      <c r="SNF159" s="489"/>
      <c r="SNG159" s="489"/>
      <c r="SNH159" s="489"/>
      <c r="SNI159" s="489"/>
      <c r="SNJ159" s="489"/>
      <c r="SNK159" s="489"/>
      <c r="SNL159" s="489"/>
      <c r="SNM159" s="489"/>
      <c r="SNN159" s="489"/>
      <c r="SNO159" s="489"/>
      <c r="SNP159" s="489"/>
      <c r="SNQ159" s="489"/>
      <c r="SNR159" s="489"/>
      <c r="SNS159" s="489"/>
      <c r="SNT159" s="489"/>
      <c r="SNU159" s="489"/>
      <c r="SNV159" s="489"/>
      <c r="SNW159" s="489"/>
      <c r="SNX159" s="489"/>
      <c r="SNY159" s="489"/>
      <c r="SNZ159" s="489"/>
      <c r="SOA159" s="489"/>
      <c r="SOB159" s="489"/>
      <c r="SOC159" s="489"/>
      <c r="SOD159" s="489"/>
      <c r="SOE159" s="489"/>
      <c r="SOF159" s="489"/>
      <c r="SOG159" s="489"/>
      <c r="SOH159" s="489"/>
      <c r="SOI159" s="489"/>
      <c r="SOJ159" s="489"/>
      <c r="SOK159" s="489"/>
      <c r="SOL159" s="489"/>
      <c r="SOM159" s="489"/>
      <c r="SON159" s="489"/>
      <c r="SOO159" s="489"/>
      <c r="SOP159" s="489"/>
      <c r="SOQ159" s="489"/>
      <c r="SOR159" s="489"/>
      <c r="SOS159" s="489"/>
      <c r="SOT159" s="489"/>
      <c r="SOU159" s="489"/>
      <c r="SOV159" s="489"/>
      <c r="SOW159" s="489"/>
      <c r="SOX159" s="489"/>
      <c r="SOY159" s="489"/>
      <c r="SOZ159" s="489"/>
      <c r="SPA159" s="489"/>
      <c r="SPB159" s="489"/>
      <c r="SPC159" s="489"/>
      <c r="SPD159" s="489"/>
      <c r="SPE159" s="489"/>
      <c r="SPF159" s="489"/>
      <c r="SPG159" s="489"/>
      <c r="SPH159" s="489"/>
      <c r="SPI159" s="489"/>
      <c r="SPJ159" s="489"/>
      <c r="SPK159" s="489"/>
      <c r="SPL159" s="489"/>
      <c r="SPM159" s="489"/>
      <c r="SPN159" s="489"/>
      <c r="SPO159" s="489"/>
      <c r="SPP159" s="489"/>
      <c r="SPQ159" s="489"/>
      <c r="SPR159" s="489"/>
      <c r="SPS159" s="489"/>
      <c r="SPT159" s="489"/>
      <c r="SPU159" s="489"/>
      <c r="SPV159" s="489"/>
      <c r="SPW159" s="489"/>
      <c r="SPX159" s="489"/>
      <c r="SPY159" s="489"/>
      <c r="SPZ159" s="489"/>
      <c r="SQA159" s="489"/>
      <c r="SQB159" s="489"/>
      <c r="SQC159" s="489"/>
      <c r="SQD159" s="489"/>
      <c r="SQE159" s="489"/>
      <c r="SQF159" s="489"/>
      <c r="SQG159" s="489"/>
      <c r="SQH159" s="489"/>
      <c r="SQI159" s="489"/>
      <c r="SQJ159" s="489"/>
      <c r="SQK159" s="489"/>
      <c r="SQL159" s="489"/>
      <c r="SQM159" s="489"/>
      <c r="SQN159" s="489"/>
      <c r="SQO159" s="489"/>
      <c r="SQP159" s="489"/>
      <c r="SQQ159" s="489"/>
      <c r="SQR159" s="489"/>
      <c r="SQS159" s="489"/>
      <c r="SQT159" s="489"/>
      <c r="SQU159" s="489"/>
      <c r="SQV159" s="489"/>
      <c r="SQW159" s="489"/>
      <c r="SQX159" s="489"/>
      <c r="SQY159" s="489"/>
      <c r="SQZ159" s="489"/>
      <c r="SRA159" s="489"/>
      <c r="SRB159" s="489"/>
      <c r="SRC159" s="489"/>
      <c r="SRD159" s="489"/>
      <c r="SRE159" s="489"/>
      <c r="SRF159" s="489"/>
      <c r="SRG159" s="489"/>
      <c r="SRH159" s="489"/>
      <c r="SRI159" s="489"/>
      <c r="SRJ159" s="489"/>
      <c r="SRK159" s="489"/>
      <c r="SRL159" s="489"/>
      <c r="SRM159" s="489"/>
      <c r="SRN159" s="489"/>
      <c r="SRO159" s="489"/>
      <c r="SRP159" s="489"/>
      <c r="SRQ159" s="489"/>
      <c r="SRR159" s="489"/>
      <c r="SRS159" s="489"/>
      <c r="SRT159" s="489"/>
      <c r="SRU159" s="489"/>
      <c r="SRV159" s="489"/>
      <c r="SRW159" s="489"/>
      <c r="SRX159" s="489"/>
      <c r="SRY159" s="489"/>
      <c r="SRZ159" s="489"/>
      <c r="SSA159" s="489"/>
      <c r="SSB159" s="489"/>
      <c r="SSC159" s="489"/>
      <c r="SSD159" s="489"/>
      <c r="SSE159" s="489"/>
      <c r="SSF159" s="489"/>
      <c r="SSG159" s="489"/>
      <c r="SSH159" s="489"/>
      <c r="SSI159" s="489"/>
      <c r="SSJ159" s="489"/>
      <c r="SSK159" s="489"/>
      <c r="SSL159" s="489"/>
      <c r="SSM159" s="489"/>
      <c r="SSN159" s="489"/>
      <c r="SSO159" s="489"/>
      <c r="SSP159" s="489"/>
      <c r="SSQ159" s="489"/>
      <c r="SSR159" s="489"/>
      <c r="SSS159" s="489"/>
      <c r="SST159" s="489"/>
      <c r="SSU159" s="489"/>
      <c r="SSV159" s="489"/>
      <c r="SSW159" s="489"/>
      <c r="SSX159" s="489"/>
      <c r="SSY159" s="489"/>
      <c r="SSZ159" s="489"/>
      <c r="STA159" s="489"/>
      <c r="STB159" s="489"/>
      <c r="STC159" s="489"/>
      <c r="STD159" s="489"/>
      <c r="STE159" s="489"/>
      <c r="STF159" s="489"/>
      <c r="STG159" s="489"/>
      <c r="STH159" s="489"/>
      <c r="STI159" s="489"/>
      <c r="STJ159" s="489"/>
      <c r="STK159" s="489"/>
      <c r="STL159" s="489"/>
      <c r="STM159" s="489"/>
      <c r="STN159" s="489"/>
      <c r="STO159" s="489"/>
      <c r="STP159" s="489"/>
      <c r="STQ159" s="489"/>
      <c r="STR159" s="489"/>
      <c r="STS159" s="489"/>
      <c r="STT159" s="489"/>
      <c r="STU159" s="489"/>
      <c r="STV159" s="489"/>
      <c r="STW159" s="489"/>
      <c r="STX159" s="489"/>
      <c r="STY159" s="489"/>
      <c r="STZ159" s="489"/>
      <c r="SUA159" s="489"/>
      <c r="SUB159" s="489"/>
      <c r="SUC159" s="489"/>
      <c r="SUD159" s="489"/>
      <c r="SUE159" s="489"/>
      <c r="SUF159" s="489"/>
      <c r="SUG159" s="489"/>
      <c r="SUH159" s="489"/>
      <c r="SUI159" s="489"/>
      <c r="SUJ159" s="489"/>
      <c r="SUK159" s="489"/>
      <c r="SUL159" s="489"/>
      <c r="SUM159" s="489"/>
      <c r="SUN159" s="489"/>
      <c r="SUO159" s="489"/>
      <c r="SUP159" s="489"/>
      <c r="SUQ159" s="489"/>
      <c r="SUR159" s="489"/>
      <c r="SUS159" s="489"/>
      <c r="SUT159" s="489"/>
      <c r="SUU159" s="489"/>
      <c r="SUV159" s="489"/>
      <c r="SUW159" s="489"/>
      <c r="SUX159" s="489"/>
      <c r="SUY159" s="489"/>
      <c r="SUZ159" s="489"/>
      <c r="SVA159" s="489"/>
      <c r="SVB159" s="489"/>
      <c r="SVC159" s="489"/>
      <c r="SVD159" s="489"/>
      <c r="SVE159" s="489"/>
      <c r="SVF159" s="489"/>
      <c r="SVG159" s="489"/>
      <c r="SVH159" s="489"/>
      <c r="SVI159" s="489"/>
      <c r="SVJ159" s="489"/>
      <c r="SVK159" s="489"/>
      <c r="SVL159" s="489"/>
      <c r="SVM159" s="489"/>
      <c r="SVN159" s="489"/>
      <c r="SVO159" s="489"/>
      <c r="SVP159" s="489"/>
      <c r="SVQ159" s="489"/>
      <c r="SVR159" s="489"/>
      <c r="SVS159" s="489"/>
      <c r="SVT159" s="489"/>
      <c r="SVU159" s="489"/>
      <c r="SVV159" s="489"/>
      <c r="SVW159" s="489"/>
      <c r="SVX159" s="489"/>
      <c r="SVY159" s="489"/>
      <c r="SVZ159" s="489"/>
      <c r="SWA159" s="489"/>
      <c r="SWB159" s="489"/>
      <c r="SWC159" s="489"/>
      <c r="SWD159" s="489"/>
      <c r="SWE159" s="489"/>
      <c r="SWF159" s="489"/>
      <c r="SWG159" s="489"/>
      <c r="SWH159" s="489"/>
      <c r="SWI159" s="489"/>
      <c r="SWJ159" s="489"/>
      <c r="SWK159" s="489"/>
      <c r="SWL159" s="489"/>
      <c r="SWM159" s="489"/>
      <c r="SWN159" s="489"/>
      <c r="SWO159" s="489"/>
      <c r="SWP159" s="489"/>
      <c r="SWQ159" s="489"/>
      <c r="SWR159" s="489"/>
      <c r="SWS159" s="489"/>
      <c r="SWT159" s="489"/>
      <c r="SWU159" s="489"/>
      <c r="SWV159" s="489"/>
      <c r="SWW159" s="489"/>
      <c r="SWX159" s="489"/>
      <c r="SWY159" s="489"/>
      <c r="SWZ159" s="489"/>
      <c r="SXA159" s="489"/>
      <c r="SXB159" s="489"/>
      <c r="SXC159" s="489"/>
      <c r="SXD159" s="489"/>
      <c r="SXE159" s="489"/>
      <c r="SXF159" s="489"/>
      <c r="SXG159" s="489"/>
      <c r="SXH159" s="489"/>
      <c r="SXI159" s="489"/>
      <c r="SXJ159" s="489"/>
      <c r="SXK159" s="489"/>
      <c r="SXL159" s="489"/>
      <c r="SXM159" s="489"/>
      <c r="SXN159" s="489"/>
      <c r="SXO159" s="489"/>
      <c r="SXP159" s="489"/>
      <c r="SXQ159" s="489"/>
      <c r="SXR159" s="489"/>
      <c r="SXS159" s="489"/>
      <c r="SXT159" s="489"/>
      <c r="SXU159" s="489"/>
      <c r="SXV159" s="489"/>
      <c r="SXW159" s="489"/>
      <c r="SXX159" s="489"/>
      <c r="SXY159" s="489"/>
      <c r="SXZ159" s="489"/>
      <c r="SYA159" s="489"/>
      <c r="SYB159" s="489"/>
      <c r="SYC159" s="489"/>
      <c r="SYD159" s="489"/>
      <c r="SYE159" s="489"/>
      <c r="SYF159" s="489"/>
      <c r="SYG159" s="489"/>
      <c r="SYH159" s="489"/>
      <c r="SYI159" s="489"/>
      <c r="SYJ159" s="489"/>
      <c r="SYK159" s="489"/>
      <c r="SYL159" s="489"/>
      <c r="SYM159" s="489"/>
      <c r="SYN159" s="489"/>
      <c r="SYO159" s="489"/>
      <c r="SYP159" s="489"/>
      <c r="SYQ159" s="489"/>
      <c r="SYR159" s="489"/>
      <c r="SYS159" s="489"/>
      <c r="SYT159" s="489"/>
      <c r="SYU159" s="489"/>
      <c r="SYV159" s="489"/>
      <c r="SYW159" s="489"/>
      <c r="SYX159" s="489"/>
      <c r="SYY159" s="489"/>
      <c r="SYZ159" s="489"/>
      <c r="SZA159" s="489"/>
      <c r="SZB159" s="489"/>
      <c r="SZC159" s="489"/>
      <c r="SZD159" s="489"/>
      <c r="SZE159" s="489"/>
      <c r="SZF159" s="489"/>
      <c r="SZG159" s="489"/>
      <c r="SZH159" s="489"/>
      <c r="SZI159" s="489"/>
      <c r="SZJ159" s="489"/>
      <c r="SZK159" s="489"/>
      <c r="SZL159" s="489"/>
      <c r="SZM159" s="489"/>
      <c r="SZN159" s="489"/>
      <c r="SZO159" s="489"/>
      <c r="SZP159" s="489"/>
      <c r="SZQ159" s="489"/>
      <c r="SZR159" s="489"/>
      <c r="SZS159" s="489"/>
      <c r="SZT159" s="489"/>
      <c r="SZU159" s="489"/>
      <c r="SZV159" s="489"/>
      <c r="SZW159" s="489"/>
      <c r="SZX159" s="489"/>
      <c r="SZY159" s="489"/>
      <c r="SZZ159" s="489"/>
      <c r="TAA159" s="489"/>
      <c r="TAB159" s="489"/>
      <c r="TAC159" s="489"/>
      <c r="TAD159" s="489"/>
      <c r="TAE159" s="489"/>
      <c r="TAF159" s="489"/>
      <c r="TAG159" s="489"/>
      <c r="TAH159" s="489"/>
      <c r="TAI159" s="489"/>
      <c r="TAJ159" s="489"/>
      <c r="TAK159" s="489"/>
      <c r="TAL159" s="489"/>
      <c r="TAM159" s="489"/>
      <c r="TAN159" s="489"/>
      <c r="TAO159" s="489"/>
      <c r="TAP159" s="489"/>
      <c r="TAQ159" s="489"/>
      <c r="TAR159" s="489"/>
      <c r="TAS159" s="489"/>
      <c r="TAT159" s="489"/>
      <c r="TAU159" s="489"/>
      <c r="TAV159" s="489"/>
      <c r="TAW159" s="489"/>
      <c r="TAX159" s="489"/>
      <c r="TAY159" s="489"/>
      <c r="TAZ159" s="489"/>
      <c r="TBA159" s="489"/>
      <c r="TBB159" s="489"/>
      <c r="TBC159" s="489"/>
      <c r="TBD159" s="489"/>
      <c r="TBE159" s="489"/>
      <c r="TBF159" s="489"/>
      <c r="TBG159" s="489"/>
      <c r="TBH159" s="489"/>
      <c r="TBI159" s="489"/>
      <c r="TBJ159" s="489"/>
      <c r="TBK159" s="489"/>
      <c r="TBL159" s="489"/>
      <c r="TBM159" s="489"/>
      <c r="TBN159" s="489"/>
      <c r="TBO159" s="489"/>
      <c r="TBP159" s="489"/>
      <c r="TBQ159" s="489"/>
      <c r="TBR159" s="489"/>
      <c r="TBS159" s="489"/>
      <c r="TBT159" s="489"/>
      <c r="TBU159" s="489"/>
      <c r="TBV159" s="489"/>
      <c r="TBW159" s="489"/>
      <c r="TBX159" s="489"/>
      <c r="TBY159" s="489"/>
      <c r="TBZ159" s="489"/>
      <c r="TCA159" s="489"/>
      <c r="TCB159" s="489"/>
      <c r="TCC159" s="489"/>
      <c r="TCD159" s="489"/>
      <c r="TCE159" s="489"/>
      <c r="TCF159" s="489"/>
      <c r="TCG159" s="489"/>
      <c r="TCH159" s="489"/>
      <c r="TCI159" s="489"/>
      <c r="TCJ159" s="489"/>
      <c r="TCK159" s="489"/>
      <c r="TCL159" s="489"/>
      <c r="TCM159" s="489"/>
      <c r="TCN159" s="489"/>
      <c r="TCO159" s="489"/>
      <c r="TCP159" s="489"/>
      <c r="TCQ159" s="489"/>
      <c r="TCR159" s="489"/>
      <c r="TCS159" s="489"/>
      <c r="TCT159" s="489"/>
      <c r="TCU159" s="489"/>
      <c r="TCV159" s="489"/>
      <c r="TCW159" s="489"/>
      <c r="TCX159" s="489"/>
      <c r="TCY159" s="489"/>
      <c r="TCZ159" s="489"/>
      <c r="TDA159" s="489"/>
      <c r="TDB159" s="489"/>
      <c r="TDC159" s="489"/>
      <c r="TDD159" s="489"/>
      <c r="TDE159" s="489"/>
      <c r="TDF159" s="489"/>
      <c r="TDG159" s="489"/>
      <c r="TDH159" s="489"/>
      <c r="TDI159" s="489"/>
      <c r="TDJ159" s="489"/>
      <c r="TDK159" s="489"/>
      <c r="TDL159" s="489"/>
      <c r="TDM159" s="489"/>
      <c r="TDN159" s="489"/>
      <c r="TDO159" s="489"/>
      <c r="TDP159" s="489"/>
      <c r="TDQ159" s="489"/>
      <c r="TDR159" s="489"/>
      <c r="TDS159" s="489"/>
      <c r="TDT159" s="489"/>
      <c r="TDU159" s="489"/>
      <c r="TDV159" s="489"/>
      <c r="TDW159" s="489"/>
      <c r="TDX159" s="489"/>
      <c r="TDY159" s="489"/>
      <c r="TDZ159" s="489"/>
      <c r="TEA159" s="489"/>
      <c r="TEB159" s="489"/>
      <c r="TEC159" s="489"/>
      <c r="TED159" s="489"/>
      <c r="TEE159" s="489"/>
      <c r="TEF159" s="489"/>
      <c r="TEG159" s="489"/>
      <c r="TEH159" s="489"/>
      <c r="TEI159" s="489"/>
      <c r="TEJ159" s="489"/>
      <c r="TEK159" s="489"/>
      <c r="TEL159" s="489"/>
      <c r="TEM159" s="489"/>
      <c r="TEN159" s="489"/>
      <c r="TEO159" s="489"/>
      <c r="TEP159" s="489"/>
      <c r="TEQ159" s="489"/>
      <c r="TER159" s="489"/>
      <c r="TES159" s="489"/>
      <c r="TET159" s="489"/>
      <c r="TEU159" s="489"/>
      <c r="TEV159" s="489"/>
      <c r="TEW159" s="489"/>
      <c r="TEX159" s="489"/>
      <c r="TEY159" s="489"/>
      <c r="TEZ159" s="489"/>
      <c r="TFA159" s="489"/>
      <c r="TFB159" s="489"/>
      <c r="TFC159" s="489"/>
      <c r="TFD159" s="489"/>
      <c r="TFE159" s="489"/>
      <c r="TFF159" s="489"/>
      <c r="TFG159" s="489"/>
      <c r="TFH159" s="489"/>
      <c r="TFI159" s="489"/>
      <c r="TFJ159" s="489"/>
      <c r="TFK159" s="489"/>
      <c r="TFL159" s="489"/>
      <c r="TFM159" s="489"/>
      <c r="TFN159" s="489"/>
      <c r="TFO159" s="489"/>
      <c r="TFP159" s="489"/>
      <c r="TFQ159" s="489"/>
      <c r="TFR159" s="489"/>
      <c r="TFS159" s="489"/>
      <c r="TFT159" s="489"/>
      <c r="TFU159" s="489"/>
      <c r="TFV159" s="489"/>
      <c r="TFW159" s="489"/>
      <c r="TFX159" s="489"/>
      <c r="TFY159" s="489"/>
      <c r="TFZ159" s="489"/>
      <c r="TGA159" s="489"/>
      <c r="TGB159" s="489"/>
      <c r="TGC159" s="489"/>
      <c r="TGD159" s="489"/>
      <c r="TGE159" s="489"/>
      <c r="TGF159" s="489"/>
      <c r="TGG159" s="489"/>
      <c r="TGH159" s="489"/>
      <c r="TGI159" s="489"/>
      <c r="TGJ159" s="489"/>
      <c r="TGK159" s="489"/>
      <c r="TGL159" s="489"/>
      <c r="TGM159" s="489"/>
      <c r="TGN159" s="489"/>
      <c r="TGO159" s="489"/>
      <c r="TGP159" s="489"/>
      <c r="TGQ159" s="489"/>
      <c r="TGR159" s="489"/>
      <c r="TGS159" s="489"/>
      <c r="TGT159" s="489"/>
      <c r="TGU159" s="489"/>
      <c r="TGV159" s="489"/>
      <c r="TGW159" s="489"/>
      <c r="TGX159" s="489"/>
      <c r="TGY159" s="489"/>
      <c r="TGZ159" s="489"/>
      <c r="THA159" s="489"/>
      <c r="THB159" s="489"/>
      <c r="THC159" s="489"/>
      <c r="THD159" s="489"/>
      <c r="THE159" s="489"/>
      <c r="THF159" s="489"/>
      <c r="THG159" s="489"/>
      <c r="THH159" s="489"/>
      <c r="THI159" s="489"/>
      <c r="THJ159" s="489"/>
      <c r="THK159" s="489"/>
      <c r="THL159" s="489"/>
      <c r="THM159" s="489"/>
      <c r="THN159" s="489"/>
      <c r="THO159" s="489"/>
      <c r="THP159" s="489"/>
      <c r="THQ159" s="489"/>
      <c r="THR159" s="489"/>
      <c r="THS159" s="489"/>
      <c r="THT159" s="489"/>
      <c r="THU159" s="489"/>
      <c r="THV159" s="489"/>
      <c r="THW159" s="489"/>
      <c r="THX159" s="489"/>
      <c r="THY159" s="489"/>
      <c r="THZ159" s="489"/>
      <c r="TIA159" s="489"/>
      <c r="TIB159" s="489"/>
      <c r="TIC159" s="489"/>
      <c r="TID159" s="489"/>
      <c r="TIE159" s="489"/>
      <c r="TIF159" s="489"/>
      <c r="TIG159" s="489"/>
      <c r="TIH159" s="489"/>
      <c r="TII159" s="489"/>
      <c r="TIJ159" s="489"/>
      <c r="TIK159" s="489"/>
      <c r="TIL159" s="489"/>
      <c r="TIM159" s="489"/>
      <c r="TIN159" s="489"/>
      <c r="TIO159" s="489"/>
      <c r="TIP159" s="489"/>
      <c r="TIQ159" s="489"/>
      <c r="TIR159" s="489"/>
      <c r="TIS159" s="489"/>
      <c r="TIT159" s="489"/>
      <c r="TIU159" s="489"/>
      <c r="TIV159" s="489"/>
      <c r="TIW159" s="489"/>
      <c r="TIX159" s="489"/>
      <c r="TIY159" s="489"/>
      <c r="TIZ159" s="489"/>
      <c r="TJA159" s="489"/>
      <c r="TJB159" s="489"/>
      <c r="TJC159" s="489"/>
      <c r="TJD159" s="489"/>
      <c r="TJE159" s="489"/>
      <c r="TJF159" s="489"/>
      <c r="TJG159" s="489"/>
      <c r="TJH159" s="489"/>
      <c r="TJI159" s="489"/>
      <c r="TJJ159" s="489"/>
      <c r="TJK159" s="489"/>
      <c r="TJL159" s="489"/>
      <c r="TJM159" s="489"/>
      <c r="TJN159" s="489"/>
      <c r="TJO159" s="489"/>
      <c r="TJP159" s="489"/>
      <c r="TJQ159" s="489"/>
      <c r="TJR159" s="489"/>
      <c r="TJS159" s="489"/>
      <c r="TJT159" s="489"/>
      <c r="TJU159" s="489"/>
      <c r="TJV159" s="489"/>
      <c r="TJW159" s="489"/>
      <c r="TJX159" s="489"/>
      <c r="TJY159" s="489"/>
      <c r="TJZ159" s="489"/>
      <c r="TKA159" s="489"/>
      <c r="TKB159" s="489"/>
      <c r="TKC159" s="489"/>
      <c r="TKD159" s="489"/>
      <c r="TKE159" s="489"/>
      <c r="TKF159" s="489"/>
      <c r="TKG159" s="489"/>
      <c r="TKH159" s="489"/>
      <c r="TKI159" s="489"/>
      <c r="TKJ159" s="489"/>
      <c r="TKK159" s="489"/>
      <c r="TKL159" s="489"/>
      <c r="TKM159" s="489"/>
      <c r="TKN159" s="489"/>
      <c r="TKO159" s="489"/>
      <c r="TKP159" s="489"/>
      <c r="TKQ159" s="489"/>
      <c r="TKR159" s="489"/>
      <c r="TKS159" s="489"/>
      <c r="TKT159" s="489"/>
      <c r="TKU159" s="489"/>
      <c r="TKV159" s="489"/>
      <c r="TKW159" s="489"/>
      <c r="TKX159" s="489"/>
      <c r="TKY159" s="489"/>
      <c r="TKZ159" s="489"/>
      <c r="TLA159" s="489"/>
      <c r="TLB159" s="489"/>
      <c r="TLC159" s="489"/>
      <c r="TLD159" s="489"/>
      <c r="TLE159" s="489"/>
      <c r="TLF159" s="489"/>
      <c r="TLG159" s="489"/>
      <c r="TLH159" s="489"/>
      <c r="TLI159" s="489"/>
      <c r="TLJ159" s="489"/>
      <c r="TLK159" s="489"/>
      <c r="TLL159" s="489"/>
      <c r="TLM159" s="489"/>
      <c r="TLN159" s="489"/>
      <c r="TLO159" s="489"/>
      <c r="TLP159" s="489"/>
      <c r="TLQ159" s="489"/>
      <c r="TLR159" s="489"/>
      <c r="TLS159" s="489"/>
      <c r="TLT159" s="489"/>
      <c r="TLU159" s="489"/>
      <c r="TLV159" s="489"/>
      <c r="TLW159" s="489"/>
      <c r="TLX159" s="489"/>
      <c r="TLY159" s="489"/>
      <c r="TLZ159" s="489"/>
      <c r="TMA159" s="489"/>
      <c r="TMB159" s="489"/>
      <c r="TMC159" s="489"/>
      <c r="TMD159" s="489"/>
      <c r="TME159" s="489"/>
      <c r="TMF159" s="489"/>
      <c r="TMG159" s="489"/>
      <c r="TMH159" s="489"/>
      <c r="TMI159" s="489"/>
      <c r="TMJ159" s="489"/>
      <c r="TMK159" s="489"/>
      <c r="TML159" s="489"/>
      <c r="TMM159" s="489"/>
      <c r="TMN159" s="489"/>
      <c r="TMO159" s="489"/>
      <c r="TMP159" s="489"/>
      <c r="TMQ159" s="489"/>
      <c r="TMR159" s="489"/>
      <c r="TMS159" s="489"/>
      <c r="TMT159" s="489"/>
      <c r="TMU159" s="489"/>
      <c r="TMV159" s="489"/>
      <c r="TMW159" s="489"/>
      <c r="TMX159" s="489"/>
      <c r="TMY159" s="489"/>
      <c r="TMZ159" s="489"/>
      <c r="TNA159" s="489"/>
      <c r="TNB159" s="489"/>
      <c r="TNC159" s="489"/>
      <c r="TND159" s="489"/>
      <c r="TNE159" s="489"/>
      <c r="TNF159" s="489"/>
      <c r="TNG159" s="489"/>
      <c r="TNH159" s="489"/>
      <c r="TNI159" s="489"/>
      <c r="TNJ159" s="489"/>
      <c r="TNK159" s="489"/>
      <c r="TNL159" s="489"/>
      <c r="TNM159" s="489"/>
      <c r="TNN159" s="489"/>
      <c r="TNO159" s="489"/>
      <c r="TNP159" s="489"/>
      <c r="TNQ159" s="489"/>
      <c r="TNR159" s="489"/>
      <c r="TNS159" s="489"/>
      <c r="TNT159" s="489"/>
      <c r="TNU159" s="489"/>
      <c r="TNV159" s="489"/>
      <c r="TNW159" s="489"/>
      <c r="TNX159" s="489"/>
      <c r="TNY159" s="489"/>
      <c r="TNZ159" s="489"/>
      <c r="TOA159" s="489"/>
      <c r="TOB159" s="489"/>
      <c r="TOC159" s="489"/>
      <c r="TOD159" s="489"/>
      <c r="TOE159" s="489"/>
      <c r="TOF159" s="489"/>
      <c r="TOG159" s="489"/>
      <c r="TOH159" s="489"/>
      <c r="TOI159" s="489"/>
      <c r="TOJ159" s="489"/>
      <c r="TOK159" s="489"/>
      <c r="TOL159" s="489"/>
      <c r="TOM159" s="489"/>
      <c r="TON159" s="489"/>
      <c r="TOO159" s="489"/>
      <c r="TOP159" s="489"/>
      <c r="TOQ159" s="489"/>
      <c r="TOR159" s="489"/>
      <c r="TOS159" s="489"/>
      <c r="TOT159" s="489"/>
      <c r="TOU159" s="489"/>
      <c r="TOV159" s="489"/>
      <c r="TOW159" s="489"/>
      <c r="TOX159" s="489"/>
      <c r="TOY159" s="489"/>
      <c r="TOZ159" s="489"/>
      <c r="TPA159" s="489"/>
      <c r="TPB159" s="489"/>
      <c r="TPC159" s="489"/>
      <c r="TPD159" s="489"/>
      <c r="TPE159" s="489"/>
      <c r="TPF159" s="489"/>
      <c r="TPG159" s="489"/>
      <c r="TPH159" s="489"/>
      <c r="TPI159" s="489"/>
      <c r="TPJ159" s="489"/>
      <c r="TPK159" s="489"/>
      <c r="TPL159" s="489"/>
      <c r="TPM159" s="489"/>
      <c r="TPN159" s="489"/>
      <c r="TPO159" s="489"/>
      <c r="TPP159" s="489"/>
      <c r="TPQ159" s="489"/>
      <c r="TPR159" s="489"/>
      <c r="TPS159" s="489"/>
      <c r="TPT159" s="489"/>
      <c r="TPU159" s="489"/>
      <c r="TPV159" s="489"/>
      <c r="TPW159" s="489"/>
      <c r="TPX159" s="489"/>
      <c r="TPY159" s="489"/>
      <c r="TPZ159" s="489"/>
      <c r="TQA159" s="489"/>
      <c r="TQB159" s="489"/>
      <c r="TQC159" s="489"/>
      <c r="TQD159" s="489"/>
      <c r="TQE159" s="489"/>
      <c r="TQF159" s="489"/>
      <c r="TQG159" s="489"/>
      <c r="TQH159" s="489"/>
      <c r="TQI159" s="489"/>
      <c r="TQJ159" s="489"/>
      <c r="TQK159" s="489"/>
      <c r="TQL159" s="489"/>
      <c r="TQM159" s="489"/>
      <c r="TQN159" s="489"/>
      <c r="TQO159" s="489"/>
      <c r="TQP159" s="489"/>
      <c r="TQQ159" s="489"/>
      <c r="TQR159" s="489"/>
      <c r="TQS159" s="489"/>
      <c r="TQT159" s="489"/>
      <c r="TQU159" s="489"/>
      <c r="TQV159" s="489"/>
      <c r="TQW159" s="489"/>
      <c r="TQX159" s="489"/>
      <c r="TQY159" s="489"/>
      <c r="TQZ159" s="489"/>
      <c r="TRA159" s="489"/>
      <c r="TRB159" s="489"/>
      <c r="TRC159" s="489"/>
      <c r="TRD159" s="489"/>
      <c r="TRE159" s="489"/>
      <c r="TRF159" s="489"/>
      <c r="TRG159" s="489"/>
      <c r="TRH159" s="489"/>
      <c r="TRI159" s="489"/>
      <c r="TRJ159" s="489"/>
      <c r="TRK159" s="489"/>
      <c r="TRL159" s="489"/>
      <c r="TRM159" s="489"/>
      <c r="TRN159" s="489"/>
      <c r="TRO159" s="489"/>
      <c r="TRP159" s="489"/>
      <c r="TRQ159" s="489"/>
      <c r="TRR159" s="489"/>
      <c r="TRS159" s="489"/>
      <c r="TRT159" s="489"/>
      <c r="TRU159" s="489"/>
      <c r="TRV159" s="489"/>
      <c r="TRW159" s="489"/>
      <c r="TRX159" s="489"/>
      <c r="TRY159" s="489"/>
      <c r="TRZ159" s="489"/>
      <c r="TSA159" s="489"/>
      <c r="TSB159" s="489"/>
      <c r="TSC159" s="489"/>
      <c r="TSD159" s="489"/>
      <c r="TSE159" s="489"/>
      <c r="TSF159" s="489"/>
      <c r="TSG159" s="489"/>
      <c r="TSH159" s="489"/>
      <c r="TSI159" s="489"/>
      <c r="TSJ159" s="489"/>
      <c r="TSK159" s="489"/>
      <c r="TSL159" s="489"/>
      <c r="TSM159" s="489"/>
      <c r="TSN159" s="489"/>
      <c r="TSO159" s="489"/>
      <c r="TSP159" s="489"/>
      <c r="TSQ159" s="489"/>
      <c r="TSR159" s="489"/>
      <c r="TSS159" s="489"/>
      <c r="TST159" s="489"/>
      <c r="TSU159" s="489"/>
      <c r="TSV159" s="489"/>
      <c r="TSW159" s="489"/>
      <c r="TSX159" s="489"/>
      <c r="TSY159" s="489"/>
      <c r="TSZ159" s="489"/>
      <c r="TTA159" s="489"/>
      <c r="TTB159" s="489"/>
      <c r="TTC159" s="489"/>
      <c r="TTD159" s="489"/>
      <c r="TTE159" s="489"/>
      <c r="TTF159" s="489"/>
      <c r="TTG159" s="489"/>
      <c r="TTH159" s="489"/>
      <c r="TTI159" s="489"/>
      <c r="TTJ159" s="489"/>
      <c r="TTK159" s="489"/>
      <c r="TTL159" s="489"/>
      <c r="TTM159" s="489"/>
      <c r="TTN159" s="489"/>
      <c r="TTO159" s="489"/>
      <c r="TTP159" s="489"/>
      <c r="TTQ159" s="489"/>
      <c r="TTR159" s="489"/>
      <c r="TTS159" s="489"/>
      <c r="TTT159" s="489"/>
      <c r="TTU159" s="489"/>
      <c r="TTV159" s="489"/>
      <c r="TTW159" s="489"/>
      <c r="TTX159" s="489"/>
      <c r="TTY159" s="489"/>
      <c r="TTZ159" s="489"/>
      <c r="TUA159" s="489"/>
      <c r="TUB159" s="489"/>
      <c r="TUC159" s="489"/>
      <c r="TUD159" s="489"/>
      <c r="TUE159" s="489"/>
      <c r="TUF159" s="489"/>
      <c r="TUG159" s="489"/>
      <c r="TUH159" s="489"/>
      <c r="TUI159" s="489"/>
      <c r="TUJ159" s="489"/>
      <c r="TUK159" s="489"/>
      <c r="TUL159" s="489"/>
      <c r="TUM159" s="489"/>
      <c r="TUN159" s="489"/>
      <c r="TUO159" s="489"/>
      <c r="TUP159" s="489"/>
      <c r="TUQ159" s="489"/>
      <c r="TUR159" s="489"/>
      <c r="TUS159" s="489"/>
      <c r="TUT159" s="489"/>
      <c r="TUU159" s="489"/>
      <c r="TUV159" s="489"/>
      <c r="TUW159" s="489"/>
      <c r="TUX159" s="489"/>
      <c r="TUY159" s="489"/>
      <c r="TUZ159" s="489"/>
      <c r="TVA159" s="489"/>
      <c r="TVB159" s="489"/>
      <c r="TVC159" s="489"/>
      <c r="TVD159" s="489"/>
      <c r="TVE159" s="489"/>
      <c r="TVF159" s="489"/>
      <c r="TVG159" s="489"/>
      <c r="TVH159" s="489"/>
      <c r="TVI159" s="489"/>
      <c r="TVJ159" s="489"/>
      <c r="TVK159" s="489"/>
      <c r="TVL159" s="489"/>
      <c r="TVM159" s="489"/>
      <c r="TVN159" s="489"/>
      <c r="TVO159" s="489"/>
      <c r="TVP159" s="489"/>
      <c r="TVQ159" s="489"/>
      <c r="TVR159" s="489"/>
      <c r="TVS159" s="489"/>
      <c r="TVT159" s="489"/>
      <c r="TVU159" s="489"/>
      <c r="TVV159" s="489"/>
      <c r="TVW159" s="489"/>
      <c r="TVX159" s="489"/>
      <c r="TVY159" s="489"/>
      <c r="TVZ159" s="489"/>
      <c r="TWA159" s="489"/>
      <c r="TWB159" s="489"/>
      <c r="TWC159" s="489"/>
      <c r="TWD159" s="489"/>
      <c r="TWE159" s="489"/>
      <c r="TWF159" s="489"/>
      <c r="TWG159" s="489"/>
      <c r="TWH159" s="489"/>
      <c r="TWI159" s="489"/>
      <c r="TWJ159" s="489"/>
      <c r="TWK159" s="489"/>
      <c r="TWL159" s="489"/>
      <c r="TWM159" s="489"/>
      <c r="TWN159" s="489"/>
      <c r="TWO159" s="489"/>
      <c r="TWP159" s="489"/>
      <c r="TWQ159" s="489"/>
      <c r="TWR159" s="489"/>
      <c r="TWS159" s="489"/>
      <c r="TWT159" s="489"/>
      <c r="TWU159" s="489"/>
      <c r="TWV159" s="489"/>
      <c r="TWW159" s="489"/>
      <c r="TWX159" s="489"/>
      <c r="TWY159" s="489"/>
      <c r="TWZ159" s="489"/>
      <c r="TXA159" s="489"/>
      <c r="TXB159" s="489"/>
      <c r="TXC159" s="489"/>
      <c r="TXD159" s="489"/>
      <c r="TXE159" s="489"/>
      <c r="TXF159" s="489"/>
      <c r="TXG159" s="489"/>
      <c r="TXH159" s="489"/>
      <c r="TXI159" s="489"/>
      <c r="TXJ159" s="489"/>
      <c r="TXK159" s="489"/>
      <c r="TXL159" s="489"/>
      <c r="TXM159" s="489"/>
      <c r="TXN159" s="489"/>
      <c r="TXO159" s="489"/>
      <c r="TXP159" s="489"/>
      <c r="TXQ159" s="489"/>
      <c r="TXR159" s="489"/>
      <c r="TXS159" s="489"/>
      <c r="TXT159" s="489"/>
      <c r="TXU159" s="489"/>
      <c r="TXV159" s="489"/>
      <c r="TXW159" s="489"/>
      <c r="TXX159" s="489"/>
      <c r="TXY159" s="489"/>
      <c r="TXZ159" s="489"/>
      <c r="TYA159" s="489"/>
      <c r="TYB159" s="489"/>
      <c r="TYC159" s="489"/>
      <c r="TYD159" s="489"/>
      <c r="TYE159" s="489"/>
      <c r="TYF159" s="489"/>
      <c r="TYG159" s="489"/>
      <c r="TYH159" s="489"/>
      <c r="TYI159" s="489"/>
      <c r="TYJ159" s="489"/>
      <c r="TYK159" s="489"/>
      <c r="TYL159" s="489"/>
      <c r="TYM159" s="489"/>
      <c r="TYN159" s="489"/>
      <c r="TYO159" s="489"/>
      <c r="TYP159" s="489"/>
      <c r="TYQ159" s="489"/>
      <c r="TYR159" s="489"/>
      <c r="TYS159" s="489"/>
      <c r="TYT159" s="489"/>
      <c r="TYU159" s="489"/>
      <c r="TYV159" s="489"/>
      <c r="TYW159" s="489"/>
      <c r="TYX159" s="489"/>
      <c r="TYY159" s="489"/>
      <c r="TYZ159" s="489"/>
      <c r="TZA159" s="489"/>
      <c r="TZB159" s="489"/>
      <c r="TZC159" s="489"/>
      <c r="TZD159" s="489"/>
      <c r="TZE159" s="489"/>
      <c r="TZF159" s="489"/>
      <c r="TZG159" s="489"/>
      <c r="TZH159" s="489"/>
      <c r="TZI159" s="489"/>
      <c r="TZJ159" s="489"/>
      <c r="TZK159" s="489"/>
      <c r="TZL159" s="489"/>
      <c r="TZM159" s="489"/>
      <c r="TZN159" s="489"/>
      <c r="TZO159" s="489"/>
      <c r="TZP159" s="489"/>
      <c r="TZQ159" s="489"/>
      <c r="TZR159" s="489"/>
      <c r="TZS159" s="489"/>
      <c r="TZT159" s="489"/>
      <c r="TZU159" s="489"/>
      <c r="TZV159" s="489"/>
      <c r="TZW159" s="489"/>
      <c r="TZX159" s="489"/>
      <c r="TZY159" s="489"/>
      <c r="TZZ159" s="489"/>
      <c r="UAA159" s="489"/>
      <c r="UAB159" s="489"/>
      <c r="UAC159" s="489"/>
      <c r="UAD159" s="489"/>
      <c r="UAE159" s="489"/>
      <c r="UAF159" s="489"/>
      <c r="UAG159" s="489"/>
      <c r="UAH159" s="489"/>
      <c r="UAI159" s="489"/>
      <c r="UAJ159" s="489"/>
      <c r="UAK159" s="489"/>
      <c r="UAL159" s="489"/>
      <c r="UAM159" s="489"/>
      <c r="UAN159" s="489"/>
      <c r="UAO159" s="489"/>
      <c r="UAP159" s="489"/>
      <c r="UAQ159" s="489"/>
      <c r="UAR159" s="489"/>
      <c r="UAS159" s="489"/>
      <c r="UAT159" s="489"/>
      <c r="UAU159" s="489"/>
      <c r="UAV159" s="489"/>
      <c r="UAW159" s="489"/>
      <c r="UAX159" s="489"/>
      <c r="UAY159" s="489"/>
      <c r="UAZ159" s="489"/>
      <c r="UBA159" s="489"/>
      <c r="UBB159" s="489"/>
      <c r="UBC159" s="489"/>
      <c r="UBD159" s="489"/>
      <c r="UBE159" s="489"/>
      <c r="UBF159" s="489"/>
      <c r="UBG159" s="489"/>
      <c r="UBH159" s="489"/>
      <c r="UBI159" s="489"/>
      <c r="UBJ159" s="489"/>
      <c r="UBK159" s="489"/>
      <c r="UBL159" s="489"/>
      <c r="UBM159" s="489"/>
      <c r="UBN159" s="489"/>
      <c r="UBO159" s="489"/>
      <c r="UBP159" s="489"/>
      <c r="UBQ159" s="489"/>
      <c r="UBR159" s="489"/>
      <c r="UBS159" s="489"/>
      <c r="UBT159" s="489"/>
      <c r="UBU159" s="489"/>
      <c r="UBV159" s="489"/>
      <c r="UBW159" s="489"/>
      <c r="UBX159" s="489"/>
      <c r="UBY159" s="489"/>
      <c r="UBZ159" s="489"/>
      <c r="UCA159" s="489"/>
      <c r="UCB159" s="489"/>
      <c r="UCC159" s="489"/>
      <c r="UCD159" s="489"/>
      <c r="UCE159" s="489"/>
      <c r="UCF159" s="489"/>
      <c r="UCG159" s="489"/>
      <c r="UCH159" s="489"/>
      <c r="UCI159" s="489"/>
      <c r="UCJ159" s="489"/>
      <c r="UCK159" s="489"/>
      <c r="UCL159" s="489"/>
      <c r="UCM159" s="489"/>
      <c r="UCN159" s="489"/>
      <c r="UCO159" s="489"/>
      <c r="UCP159" s="489"/>
      <c r="UCQ159" s="489"/>
      <c r="UCR159" s="489"/>
      <c r="UCS159" s="489"/>
      <c r="UCT159" s="489"/>
      <c r="UCU159" s="489"/>
      <c r="UCV159" s="489"/>
      <c r="UCW159" s="489"/>
      <c r="UCX159" s="489"/>
      <c r="UCY159" s="489"/>
      <c r="UCZ159" s="489"/>
      <c r="UDA159" s="489"/>
      <c r="UDB159" s="489"/>
      <c r="UDC159" s="489"/>
      <c r="UDD159" s="489"/>
      <c r="UDE159" s="489"/>
      <c r="UDF159" s="489"/>
      <c r="UDG159" s="489"/>
      <c r="UDH159" s="489"/>
      <c r="UDI159" s="489"/>
      <c r="UDJ159" s="489"/>
      <c r="UDK159" s="489"/>
      <c r="UDL159" s="489"/>
      <c r="UDM159" s="489"/>
      <c r="UDN159" s="489"/>
      <c r="UDO159" s="489"/>
      <c r="UDP159" s="489"/>
      <c r="UDQ159" s="489"/>
      <c r="UDR159" s="489"/>
      <c r="UDS159" s="489"/>
      <c r="UDT159" s="489"/>
      <c r="UDU159" s="489"/>
      <c r="UDV159" s="489"/>
      <c r="UDW159" s="489"/>
      <c r="UDX159" s="489"/>
      <c r="UDY159" s="489"/>
      <c r="UDZ159" s="489"/>
      <c r="UEA159" s="489"/>
      <c r="UEB159" s="489"/>
      <c r="UEC159" s="489"/>
      <c r="UED159" s="489"/>
      <c r="UEE159" s="489"/>
      <c r="UEF159" s="489"/>
      <c r="UEG159" s="489"/>
      <c r="UEH159" s="489"/>
      <c r="UEI159" s="489"/>
      <c r="UEJ159" s="489"/>
      <c r="UEK159" s="489"/>
      <c r="UEL159" s="489"/>
      <c r="UEM159" s="489"/>
      <c r="UEN159" s="489"/>
      <c r="UEO159" s="489"/>
      <c r="UEP159" s="489"/>
      <c r="UEQ159" s="489"/>
      <c r="UER159" s="489"/>
      <c r="UES159" s="489"/>
      <c r="UET159" s="489"/>
      <c r="UEU159" s="489"/>
      <c r="UEV159" s="489"/>
      <c r="UEW159" s="489"/>
      <c r="UEX159" s="489"/>
      <c r="UEY159" s="489"/>
      <c r="UEZ159" s="489"/>
      <c r="UFA159" s="489"/>
      <c r="UFB159" s="489"/>
      <c r="UFC159" s="489"/>
      <c r="UFD159" s="489"/>
      <c r="UFE159" s="489"/>
      <c r="UFF159" s="489"/>
      <c r="UFG159" s="489"/>
      <c r="UFH159" s="489"/>
      <c r="UFI159" s="489"/>
      <c r="UFJ159" s="489"/>
      <c r="UFK159" s="489"/>
      <c r="UFL159" s="489"/>
      <c r="UFM159" s="489"/>
      <c r="UFN159" s="489"/>
      <c r="UFO159" s="489"/>
      <c r="UFP159" s="489"/>
      <c r="UFQ159" s="489"/>
      <c r="UFR159" s="489"/>
      <c r="UFS159" s="489"/>
      <c r="UFT159" s="489"/>
      <c r="UFU159" s="489"/>
      <c r="UFV159" s="489"/>
      <c r="UFW159" s="489"/>
      <c r="UFX159" s="489"/>
      <c r="UFY159" s="489"/>
      <c r="UFZ159" s="489"/>
      <c r="UGA159" s="489"/>
      <c r="UGB159" s="489"/>
      <c r="UGC159" s="489"/>
      <c r="UGD159" s="489"/>
      <c r="UGE159" s="489"/>
      <c r="UGF159" s="489"/>
      <c r="UGG159" s="489"/>
      <c r="UGH159" s="489"/>
      <c r="UGI159" s="489"/>
      <c r="UGJ159" s="489"/>
      <c r="UGK159" s="489"/>
      <c r="UGL159" s="489"/>
      <c r="UGM159" s="489"/>
      <c r="UGN159" s="489"/>
      <c r="UGO159" s="489"/>
      <c r="UGP159" s="489"/>
      <c r="UGQ159" s="489"/>
      <c r="UGR159" s="489"/>
      <c r="UGS159" s="489"/>
      <c r="UGT159" s="489"/>
      <c r="UGU159" s="489"/>
      <c r="UGV159" s="489"/>
      <c r="UGW159" s="489"/>
      <c r="UGX159" s="489"/>
      <c r="UGY159" s="489"/>
      <c r="UGZ159" s="489"/>
      <c r="UHA159" s="489"/>
      <c r="UHB159" s="489"/>
      <c r="UHC159" s="489"/>
      <c r="UHD159" s="489"/>
      <c r="UHE159" s="489"/>
      <c r="UHF159" s="489"/>
      <c r="UHG159" s="489"/>
      <c r="UHH159" s="489"/>
      <c r="UHI159" s="489"/>
      <c r="UHJ159" s="489"/>
      <c r="UHK159" s="489"/>
      <c r="UHL159" s="489"/>
      <c r="UHM159" s="489"/>
      <c r="UHN159" s="489"/>
      <c r="UHO159" s="489"/>
      <c r="UHP159" s="489"/>
      <c r="UHQ159" s="489"/>
      <c r="UHR159" s="489"/>
      <c r="UHS159" s="489"/>
      <c r="UHT159" s="489"/>
      <c r="UHU159" s="489"/>
      <c r="UHV159" s="489"/>
      <c r="UHW159" s="489"/>
      <c r="UHX159" s="489"/>
      <c r="UHY159" s="489"/>
      <c r="UHZ159" s="489"/>
      <c r="UIA159" s="489"/>
      <c r="UIB159" s="489"/>
      <c r="UIC159" s="489"/>
      <c r="UID159" s="489"/>
      <c r="UIE159" s="489"/>
      <c r="UIF159" s="489"/>
      <c r="UIG159" s="489"/>
      <c r="UIH159" s="489"/>
      <c r="UII159" s="489"/>
      <c r="UIJ159" s="489"/>
      <c r="UIK159" s="489"/>
      <c r="UIL159" s="489"/>
      <c r="UIM159" s="489"/>
      <c r="UIN159" s="489"/>
      <c r="UIO159" s="489"/>
      <c r="UIP159" s="489"/>
      <c r="UIQ159" s="489"/>
      <c r="UIR159" s="489"/>
      <c r="UIS159" s="489"/>
      <c r="UIT159" s="489"/>
      <c r="UIU159" s="489"/>
      <c r="UIV159" s="489"/>
      <c r="UIW159" s="489"/>
      <c r="UIX159" s="489"/>
      <c r="UIY159" s="489"/>
      <c r="UIZ159" s="489"/>
      <c r="UJA159" s="489"/>
      <c r="UJB159" s="489"/>
      <c r="UJC159" s="489"/>
      <c r="UJD159" s="489"/>
      <c r="UJE159" s="489"/>
      <c r="UJF159" s="489"/>
      <c r="UJG159" s="489"/>
      <c r="UJH159" s="489"/>
      <c r="UJI159" s="489"/>
      <c r="UJJ159" s="489"/>
      <c r="UJK159" s="489"/>
      <c r="UJL159" s="489"/>
      <c r="UJM159" s="489"/>
      <c r="UJN159" s="489"/>
      <c r="UJO159" s="489"/>
      <c r="UJP159" s="489"/>
      <c r="UJQ159" s="489"/>
      <c r="UJR159" s="489"/>
      <c r="UJS159" s="489"/>
      <c r="UJT159" s="489"/>
      <c r="UJU159" s="489"/>
      <c r="UJV159" s="489"/>
      <c r="UJW159" s="489"/>
      <c r="UJX159" s="489"/>
      <c r="UJY159" s="489"/>
      <c r="UJZ159" s="489"/>
      <c r="UKA159" s="489"/>
      <c r="UKB159" s="489"/>
      <c r="UKC159" s="489"/>
      <c r="UKD159" s="489"/>
      <c r="UKE159" s="489"/>
      <c r="UKF159" s="489"/>
      <c r="UKG159" s="489"/>
      <c r="UKH159" s="489"/>
      <c r="UKI159" s="489"/>
      <c r="UKJ159" s="489"/>
      <c r="UKK159" s="489"/>
      <c r="UKL159" s="489"/>
      <c r="UKM159" s="489"/>
      <c r="UKN159" s="489"/>
      <c r="UKO159" s="489"/>
      <c r="UKP159" s="489"/>
      <c r="UKQ159" s="489"/>
      <c r="UKR159" s="489"/>
      <c r="UKS159" s="489"/>
      <c r="UKT159" s="489"/>
      <c r="UKU159" s="489"/>
      <c r="UKV159" s="489"/>
      <c r="UKW159" s="489"/>
      <c r="UKX159" s="489"/>
      <c r="UKY159" s="489"/>
      <c r="UKZ159" s="489"/>
      <c r="ULA159" s="489"/>
      <c r="ULB159" s="489"/>
      <c r="ULC159" s="489"/>
      <c r="ULD159" s="489"/>
      <c r="ULE159" s="489"/>
      <c r="ULF159" s="489"/>
      <c r="ULG159" s="489"/>
      <c r="ULH159" s="489"/>
      <c r="ULI159" s="489"/>
      <c r="ULJ159" s="489"/>
      <c r="ULK159" s="489"/>
      <c r="ULL159" s="489"/>
      <c r="ULM159" s="489"/>
      <c r="ULN159" s="489"/>
      <c r="ULO159" s="489"/>
      <c r="ULP159" s="489"/>
      <c r="ULQ159" s="489"/>
      <c r="ULR159" s="489"/>
      <c r="ULS159" s="489"/>
      <c r="ULT159" s="489"/>
      <c r="ULU159" s="489"/>
      <c r="ULV159" s="489"/>
      <c r="ULW159" s="489"/>
      <c r="ULX159" s="489"/>
      <c r="ULY159" s="489"/>
      <c r="ULZ159" s="489"/>
      <c r="UMA159" s="489"/>
      <c r="UMB159" s="489"/>
      <c r="UMC159" s="489"/>
      <c r="UMD159" s="489"/>
      <c r="UME159" s="489"/>
      <c r="UMF159" s="489"/>
      <c r="UMG159" s="489"/>
      <c r="UMH159" s="489"/>
      <c r="UMI159" s="489"/>
      <c r="UMJ159" s="489"/>
      <c r="UMK159" s="489"/>
      <c r="UML159" s="489"/>
      <c r="UMM159" s="489"/>
      <c r="UMN159" s="489"/>
      <c r="UMO159" s="489"/>
      <c r="UMP159" s="489"/>
      <c r="UMQ159" s="489"/>
      <c r="UMR159" s="489"/>
      <c r="UMS159" s="489"/>
      <c r="UMT159" s="489"/>
      <c r="UMU159" s="489"/>
      <c r="UMV159" s="489"/>
      <c r="UMW159" s="489"/>
      <c r="UMX159" s="489"/>
      <c r="UMY159" s="489"/>
      <c r="UMZ159" s="489"/>
      <c r="UNA159" s="489"/>
      <c r="UNB159" s="489"/>
      <c r="UNC159" s="489"/>
      <c r="UND159" s="489"/>
      <c r="UNE159" s="489"/>
      <c r="UNF159" s="489"/>
      <c r="UNG159" s="489"/>
      <c r="UNH159" s="489"/>
      <c r="UNI159" s="489"/>
      <c r="UNJ159" s="489"/>
      <c r="UNK159" s="489"/>
      <c r="UNL159" s="489"/>
      <c r="UNM159" s="489"/>
      <c r="UNN159" s="489"/>
      <c r="UNO159" s="489"/>
      <c r="UNP159" s="489"/>
      <c r="UNQ159" s="489"/>
      <c r="UNR159" s="489"/>
      <c r="UNS159" s="489"/>
      <c r="UNT159" s="489"/>
      <c r="UNU159" s="489"/>
      <c r="UNV159" s="489"/>
      <c r="UNW159" s="489"/>
      <c r="UNX159" s="489"/>
      <c r="UNY159" s="489"/>
      <c r="UNZ159" s="489"/>
      <c r="UOA159" s="489"/>
      <c r="UOB159" s="489"/>
      <c r="UOC159" s="489"/>
      <c r="UOD159" s="489"/>
      <c r="UOE159" s="489"/>
      <c r="UOF159" s="489"/>
      <c r="UOG159" s="489"/>
      <c r="UOH159" s="489"/>
      <c r="UOI159" s="489"/>
      <c r="UOJ159" s="489"/>
      <c r="UOK159" s="489"/>
      <c r="UOL159" s="489"/>
      <c r="UOM159" s="489"/>
      <c r="UON159" s="489"/>
      <c r="UOO159" s="489"/>
      <c r="UOP159" s="489"/>
      <c r="UOQ159" s="489"/>
      <c r="UOR159" s="489"/>
      <c r="UOS159" s="489"/>
      <c r="UOT159" s="489"/>
      <c r="UOU159" s="489"/>
      <c r="UOV159" s="489"/>
      <c r="UOW159" s="489"/>
      <c r="UOX159" s="489"/>
      <c r="UOY159" s="489"/>
      <c r="UOZ159" s="489"/>
      <c r="UPA159" s="489"/>
      <c r="UPB159" s="489"/>
      <c r="UPC159" s="489"/>
      <c r="UPD159" s="489"/>
      <c r="UPE159" s="489"/>
      <c r="UPF159" s="489"/>
      <c r="UPG159" s="489"/>
      <c r="UPH159" s="489"/>
      <c r="UPI159" s="489"/>
      <c r="UPJ159" s="489"/>
      <c r="UPK159" s="489"/>
      <c r="UPL159" s="489"/>
      <c r="UPM159" s="489"/>
      <c r="UPN159" s="489"/>
      <c r="UPO159" s="489"/>
      <c r="UPP159" s="489"/>
      <c r="UPQ159" s="489"/>
      <c r="UPR159" s="489"/>
      <c r="UPS159" s="489"/>
      <c r="UPT159" s="489"/>
      <c r="UPU159" s="489"/>
      <c r="UPV159" s="489"/>
      <c r="UPW159" s="489"/>
      <c r="UPX159" s="489"/>
      <c r="UPY159" s="489"/>
      <c r="UPZ159" s="489"/>
      <c r="UQA159" s="489"/>
      <c r="UQB159" s="489"/>
      <c r="UQC159" s="489"/>
      <c r="UQD159" s="489"/>
      <c r="UQE159" s="489"/>
      <c r="UQF159" s="489"/>
      <c r="UQG159" s="489"/>
      <c r="UQH159" s="489"/>
      <c r="UQI159" s="489"/>
      <c r="UQJ159" s="489"/>
      <c r="UQK159" s="489"/>
      <c r="UQL159" s="489"/>
      <c r="UQM159" s="489"/>
      <c r="UQN159" s="489"/>
      <c r="UQO159" s="489"/>
      <c r="UQP159" s="489"/>
      <c r="UQQ159" s="489"/>
      <c r="UQR159" s="489"/>
      <c r="UQS159" s="489"/>
      <c r="UQT159" s="489"/>
      <c r="UQU159" s="489"/>
      <c r="UQV159" s="489"/>
      <c r="UQW159" s="489"/>
      <c r="UQX159" s="489"/>
      <c r="UQY159" s="489"/>
      <c r="UQZ159" s="489"/>
      <c r="URA159" s="489"/>
      <c r="URB159" s="489"/>
      <c r="URC159" s="489"/>
      <c r="URD159" s="489"/>
      <c r="URE159" s="489"/>
      <c r="URF159" s="489"/>
      <c r="URG159" s="489"/>
      <c r="URH159" s="489"/>
      <c r="URI159" s="489"/>
      <c r="URJ159" s="489"/>
      <c r="URK159" s="489"/>
      <c r="URL159" s="489"/>
      <c r="URM159" s="489"/>
      <c r="URN159" s="489"/>
      <c r="URO159" s="489"/>
      <c r="URP159" s="489"/>
      <c r="URQ159" s="489"/>
      <c r="URR159" s="489"/>
      <c r="URS159" s="489"/>
      <c r="URT159" s="489"/>
      <c r="URU159" s="489"/>
      <c r="URV159" s="489"/>
      <c r="URW159" s="489"/>
      <c r="URX159" s="489"/>
      <c r="URY159" s="489"/>
      <c r="URZ159" s="489"/>
      <c r="USA159" s="489"/>
      <c r="USB159" s="489"/>
      <c r="USC159" s="489"/>
      <c r="USD159" s="489"/>
      <c r="USE159" s="489"/>
      <c r="USF159" s="489"/>
      <c r="USG159" s="489"/>
      <c r="USH159" s="489"/>
      <c r="USI159" s="489"/>
      <c r="USJ159" s="489"/>
      <c r="USK159" s="489"/>
      <c r="USL159" s="489"/>
      <c r="USM159" s="489"/>
      <c r="USN159" s="489"/>
      <c r="USO159" s="489"/>
      <c r="USP159" s="489"/>
      <c r="USQ159" s="489"/>
      <c r="USR159" s="489"/>
      <c r="USS159" s="489"/>
      <c r="UST159" s="489"/>
      <c r="USU159" s="489"/>
      <c r="USV159" s="489"/>
      <c r="USW159" s="489"/>
      <c r="USX159" s="489"/>
      <c r="USY159" s="489"/>
      <c r="USZ159" s="489"/>
      <c r="UTA159" s="489"/>
      <c r="UTB159" s="489"/>
      <c r="UTC159" s="489"/>
      <c r="UTD159" s="489"/>
      <c r="UTE159" s="489"/>
      <c r="UTF159" s="489"/>
      <c r="UTG159" s="489"/>
      <c r="UTH159" s="489"/>
      <c r="UTI159" s="489"/>
      <c r="UTJ159" s="489"/>
      <c r="UTK159" s="489"/>
      <c r="UTL159" s="489"/>
      <c r="UTM159" s="489"/>
      <c r="UTN159" s="489"/>
      <c r="UTO159" s="489"/>
      <c r="UTP159" s="489"/>
      <c r="UTQ159" s="489"/>
      <c r="UTR159" s="489"/>
      <c r="UTS159" s="489"/>
      <c r="UTT159" s="489"/>
      <c r="UTU159" s="489"/>
      <c r="UTV159" s="489"/>
      <c r="UTW159" s="489"/>
      <c r="UTX159" s="489"/>
      <c r="UTY159" s="489"/>
      <c r="UTZ159" s="489"/>
      <c r="UUA159" s="489"/>
      <c r="UUB159" s="489"/>
      <c r="UUC159" s="489"/>
      <c r="UUD159" s="489"/>
      <c r="UUE159" s="489"/>
      <c r="UUF159" s="489"/>
      <c r="UUG159" s="489"/>
      <c r="UUH159" s="489"/>
      <c r="UUI159" s="489"/>
      <c r="UUJ159" s="489"/>
      <c r="UUK159" s="489"/>
      <c r="UUL159" s="489"/>
      <c r="UUM159" s="489"/>
      <c r="UUN159" s="489"/>
      <c r="UUO159" s="489"/>
      <c r="UUP159" s="489"/>
      <c r="UUQ159" s="489"/>
      <c r="UUR159" s="489"/>
      <c r="UUS159" s="489"/>
      <c r="UUT159" s="489"/>
      <c r="UUU159" s="489"/>
      <c r="UUV159" s="489"/>
      <c r="UUW159" s="489"/>
      <c r="UUX159" s="489"/>
      <c r="UUY159" s="489"/>
      <c r="UUZ159" s="489"/>
      <c r="UVA159" s="489"/>
      <c r="UVB159" s="489"/>
      <c r="UVC159" s="489"/>
      <c r="UVD159" s="489"/>
      <c r="UVE159" s="489"/>
      <c r="UVF159" s="489"/>
      <c r="UVG159" s="489"/>
      <c r="UVH159" s="489"/>
      <c r="UVI159" s="489"/>
      <c r="UVJ159" s="489"/>
      <c r="UVK159" s="489"/>
      <c r="UVL159" s="489"/>
      <c r="UVM159" s="489"/>
      <c r="UVN159" s="489"/>
      <c r="UVO159" s="489"/>
      <c r="UVP159" s="489"/>
      <c r="UVQ159" s="489"/>
      <c r="UVR159" s="489"/>
      <c r="UVS159" s="489"/>
      <c r="UVT159" s="489"/>
      <c r="UVU159" s="489"/>
      <c r="UVV159" s="489"/>
      <c r="UVW159" s="489"/>
      <c r="UVX159" s="489"/>
      <c r="UVY159" s="489"/>
      <c r="UVZ159" s="489"/>
      <c r="UWA159" s="489"/>
      <c r="UWB159" s="489"/>
      <c r="UWC159" s="489"/>
      <c r="UWD159" s="489"/>
      <c r="UWE159" s="489"/>
      <c r="UWF159" s="489"/>
      <c r="UWG159" s="489"/>
      <c r="UWH159" s="489"/>
      <c r="UWI159" s="489"/>
      <c r="UWJ159" s="489"/>
      <c r="UWK159" s="489"/>
      <c r="UWL159" s="489"/>
      <c r="UWM159" s="489"/>
      <c r="UWN159" s="489"/>
      <c r="UWO159" s="489"/>
      <c r="UWP159" s="489"/>
      <c r="UWQ159" s="489"/>
      <c r="UWR159" s="489"/>
      <c r="UWS159" s="489"/>
      <c r="UWT159" s="489"/>
      <c r="UWU159" s="489"/>
      <c r="UWV159" s="489"/>
      <c r="UWW159" s="489"/>
      <c r="UWX159" s="489"/>
      <c r="UWY159" s="489"/>
      <c r="UWZ159" s="489"/>
      <c r="UXA159" s="489"/>
      <c r="UXB159" s="489"/>
      <c r="UXC159" s="489"/>
      <c r="UXD159" s="489"/>
      <c r="UXE159" s="489"/>
      <c r="UXF159" s="489"/>
      <c r="UXG159" s="489"/>
      <c r="UXH159" s="489"/>
      <c r="UXI159" s="489"/>
      <c r="UXJ159" s="489"/>
      <c r="UXK159" s="489"/>
      <c r="UXL159" s="489"/>
      <c r="UXM159" s="489"/>
      <c r="UXN159" s="489"/>
      <c r="UXO159" s="489"/>
      <c r="UXP159" s="489"/>
      <c r="UXQ159" s="489"/>
      <c r="UXR159" s="489"/>
      <c r="UXS159" s="489"/>
      <c r="UXT159" s="489"/>
      <c r="UXU159" s="489"/>
      <c r="UXV159" s="489"/>
      <c r="UXW159" s="489"/>
      <c r="UXX159" s="489"/>
      <c r="UXY159" s="489"/>
      <c r="UXZ159" s="489"/>
      <c r="UYA159" s="489"/>
      <c r="UYB159" s="489"/>
      <c r="UYC159" s="489"/>
      <c r="UYD159" s="489"/>
      <c r="UYE159" s="489"/>
      <c r="UYF159" s="489"/>
      <c r="UYG159" s="489"/>
      <c r="UYH159" s="489"/>
      <c r="UYI159" s="489"/>
      <c r="UYJ159" s="489"/>
      <c r="UYK159" s="489"/>
      <c r="UYL159" s="489"/>
      <c r="UYM159" s="489"/>
      <c r="UYN159" s="489"/>
      <c r="UYO159" s="489"/>
      <c r="UYP159" s="489"/>
      <c r="UYQ159" s="489"/>
      <c r="UYR159" s="489"/>
      <c r="UYS159" s="489"/>
      <c r="UYT159" s="489"/>
      <c r="UYU159" s="489"/>
      <c r="UYV159" s="489"/>
      <c r="UYW159" s="489"/>
      <c r="UYX159" s="489"/>
      <c r="UYY159" s="489"/>
      <c r="UYZ159" s="489"/>
      <c r="UZA159" s="489"/>
      <c r="UZB159" s="489"/>
      <c r="UZC159" s="489"/>
      <c r="UZD159" s="489"/>
      <c r="UZE159" s="489"/>
      <c r="UZF159" s="489"/>
      <c r="UZG159" s="489"/>
      <c r="UZH159" s="489"/>
      <c r="UZI159" s="489"/>
      <c r="UZJ159" s="489"/>
      <c r="UZK159" s="489"/>
      <c r="UZL159" s="489"/>
      <c r="UZM159" s="489"/>
      <c r="UZN159" s="489"/>
      <c r="UZO159" s="489"/>
      <c r="UZP159" s="489"/>
      <c r="UZQ159" s="489"/>
      <c r="UZR159" s="489"/>
      <c r="UZS159" s="489"/>
      <c r="UZT159" s="489"/>
      <c r="UZU159" s="489"/>
      <c r="UZV159" s="489"/>
      <c r="UZW159" s="489"/>
      <c r="UZX159" s="489"/>
      <c r="UZY159" s="489"/>
      <c r="UZZ159" s="489"/>
      <c r="VAA159" s="489"/>
      <c r="VAB159" s="489"/>
      <c r="VAC159" s="489"/>
      <c r="VAD159" s="489"/>
      <c r="VAE159" s="489"/>
      <c r="VAF159" s="489"/>
      <c r="VAG159" s="489"/>
      <c r="VAH159" s="489"/>
      <c r="VAI159" s="489"/>
      <c r="VAJ159" s="489"/>
      <c r="VAK159" s="489"/>
      <c r="VAL159" s="489"/>
      <c r="VAM159" s="489"/>
      <c r="VAN159" s="489"/>
      <c r="VAO159" s="489"/>
      <c r="VAP159" s="489"/>
      <c r="VAQ159" s="489"/>
      <c r="VAR159" s="489"/>
      <c r="VAS159" s="489"/>
      <c r="VAT159" s="489"/>
      <c r="VAU159" s="489"/>
      <c r="VAV159" s="489"/>
      <c r="VAW159" s="489"/>
      <c r="VAX159" s="489"/>
      <c r="VAY159" s="489"/>
      <c r="VAZ159" s="489"/>
      <c r="VBA159" s="489"/>
      <c r="VBB159" s="489"/>
      <c r="VBC159" s="489"/>
      <c r="VBD159" s="489"/>
      <c r="VBE159" s="489"/>
      <c r="VBF159" s="489"/>
      <c r="VBG159" s="489"/>
      <c r="VBH159" s="489"/>
      <c r="VBI159" s="489"/>
      <c r="VBJ159" s="489"/>
      <c r="VBK159" s="489"/>
      <c r="VBL159" s="489"/>
      <c r="VBM159" s="489"/>
      <c r="VBN159" s="489"/>
      <c r="VBO159" s="489"/>
      <c r="VBP159" s="489"/>
      <c r="VBQ159" s="489"/>
      <c r="VBR159" s="489"/>
      <c r="VBS159" s="489"/>
      <c r="VBT159" s="489"/>
      <c r="VBU159" s="489"/>
      <c r="VBV159" s="489"/>
      <c r="VBW159" s="489"/>
      <c r="VBX159" s="489"/>
      <c r="VBY159" s="489"/>
      <c r="VBZ159" s="489"/>
      <c r="VCA159" s="489"/>
      <c r="VCB159" s="489"/>
      <c r="VCC159" s="489"/>
      <c r="VCD159" s="489"/>
      <c r="VCE159" s="489"/>
      <c r="VCF159" s="489"/>
      <c r="VCG159" s="489"/>
      <c r="VCH159" s="489"/>
      <c r="VCI159" s="489"/>
      <c r="VCJ159" s="489"/>
      <c r="VCK159" s="489"/>
      <c r="VCL159" s="489"/>
      <c r="VCM159" s="489"/>
      <c r="VCN159" s="489"/>
      <c r="VCO159" s="489"/>
      <c r="VCP159" s="489"/>
      <c r="VCQ159" s="489"/>
      <c r="VCR159" s="489"/>
      <c r="VCS159" s="489"/>
      <c r="VCT159" s="489"/>
      <c r="VCU159" s="489"/>
      <c r="VCV159" s="489"/>
      <c r="VCW159" s="489"/>
      <c r="VCX159" s="489"/>
      <c r="VCY159" s="489"/>
      <c r="VCZ159" s="489"/>
      <c r="VDA159" s="489"/>
      <c r="VDB159" s="489"/>
      <c r="VDC159" s="489"/>
      <c r="VDD159" s="489"/>
      <c r="VDE159" s="489"/>
      <c r="VDF159" s="489"/>
      <c r="VDG159" s="489"/>
      <c r="VDH159" s="489"/>
      <c r="VDI159" s="489"/>
      <c r="VDJ159" s="489"/>
      <c r="VDK159" s="489"/>
      <c r="VDL159" s="489"/>
      <c r="VDM159" s="489"/>
      <c r="VDN159" s="489"/>
      <c r="VDO159" s="489"/>
      <c r="VDP159" s="489"/>
      <c r="VDQ159" s="489"/>
      <c r="VDR159" s="489"/>
      <c r="VDS159" s="489"/>
      <c r="VDT159" s="489"/>
      <c r="VDU159" s="489"/>
      <c r="VDV159" s="489"/>
      <c r="VDW159" s="489"/>
      <c r="VDX159" s="489"/>
      <c r="VDY159" s="489"/>
      <c r="VDZ159" s="489"/>
      <c r="VEA159" s="489"/>
      <c r="VEB159" s="489"/>
      <c r="VEC159" s="489"/>
      <c r="VED159" s="489"/>
      <c r="VEE159" s="489"/>
      <c r="VEF159" s="489"/>
      <c r="VEG159" s="489"/>
      <c r="VEH159" s="489"/>
      <c r="VEI159" s="489"/>
      <c r="VEJ159" s="489"/>
      <c r="VEK159" s="489"/>
      <c r="VEL159" s="489"/>
      <c r="VEM159" s="489"/>
      <c r="VEN159" s="489"/>
      <c r="VEO159" s="489"/>
      <c r="VEP159" s="489"/>
      <c r="VEQ159" s="489"/>
      <c r="VER159" s="489"/>
      <c r="VES159" s="489"/>
      <c r="VET159" s="489"/>
      <c r="VEU159" s="489"/>
      <c r="VEV159" s="489"/>
      <c r="VEW159" s="489"/>
      <c r="VEX159" s="489"/>
      <c r="VEY159" s="489"/>
      <c r="VEZ159" s="489"/>
      <c r="VFA159" s="489"/>
      <c r="VFB159" s="489"/>
      <c r="VFC159" s="489"/>
      <c r="VFD159" s="489"/>
      <c r="VFE159" s="489"/>
      <c r="VFF159" s="489"/>
      <c r="VFG159" s="489"/>
      <c r="VFH159" s="489"/>
      <c r="VFI159" s="489"/>
      <c r="VFJ159" s="489"/>
      <c r="VFK159" s="489"/>
      <c r="VFL159" s="489"/>
      <c r="VFM159" s="489"/>
      <c r="VFN159" s="489"/>
      <c r="VFO159" s="489"/>
      <c r="VFP159" s="489"/>
      <c r="VFQ159" s="489"/>
      <c r="VFR159" s="489"/>
      <c r="VFS159" s="489"/>
      <c r="VFT159" s="489"/>
      <c r="VFU159" s="489"/>
      <c r="VFV159" s="489"/>
      <c r="VFW159" s="489"/>
      <c r="VFX159" s="489"/>
      <c r="VFY159" s="489"/>
      <c r="VFZ159" s="489"/>
      <c r="VGA159" s="489"/>
      <c r="VGB159" s="489"/>
      <c r="VGC159" s="489"/>
      <c r="VGD159" s="489"/>
      <c r="VGE159" s="489"/>
      <c r="VGF159" s="489"/>
      <c r="VGG159" s="489"/>
      <c r="VGH159" s="489"/>
      <c r="VGI159" s="489"/>
      <c r="VGJ159" s="489"/>
      <c r="VGK159" s="489"/>
      <c r="VGL159" s="489"/>
      <c r="VGM159" s="489"/>
      <c r="VGN159" s="489"/>
      <c r="VGO159" s="489"/>
      <c r="VGP159" s="489"/>
      <c r="VGQ159" s="489"/>
      <c r="VGR159" s="489"/>
      <c r="VGS159" s="489"/>
      <c r="VGT159" s="489"/>
      <c r="VGU159" s="489"/>
      <c r="VGV159" s="489"/>
      <c r="VGW159" s="489"/>
      <c r="VGX159" s="489"/>
      <c r="VGY159" s="489"/>
      <c r="VGZ159" s="489"/>
      <c r="VHA159" s="489"/>
      <c r="VHB159" s="489"/>
      <c r="VHC159" s="489"/>
      <c r="VHD159" s="489"/>
      <c r="VHE159" s="489"/>
      <c r="VHF159" s="489"/>
      <c r="VHG159" s="489"/>
      <c r="VHH159" s="489"/>
      <c r="VHI159" s="489"/>
      <c r="VHJ159" s="489"/>
      <c r="VHK159" s="489"/>
      <c r="VHL159" s="489"/>
      <c r="VHM159" s="489"/>
      <c r="VHN159" s="489"/>
      <c r="VHO159" s="489"/>
      <c r="VHP159" s="489"/>
      <c r="VHQ159" s="489"/>
      <c r="VHR159" s="489"/>
      <c r="VHS159" s="489"/>
      <c r="VHT159" s="489"/>
      <c r="VHU159" s="489"/>
      <c r="VHV159" s="489"/>
      <c r="VHW159" s="489"/>
      <c r="VHX159" s="489"/>
      <c r="VHY159" s="489"/>
      <c r="VHZ159" s="489"/>
      <c r="VIA159" s="489"/>
      <c r="VIB159" s="489"/>
      <c r="VIC159" s="489"/>
      <c r="VID159" s="489"/>
      <c r="VIE159" s="489"/>
      <c r="VIF159" s="489"/>
      <c r="VIG159" s="489"/>
      <c r="VIH159" s="489"/>
      <c r="VII159" s="489"/>
      <c r="VIJ159" s="489"/>
      <c r="VIK159" s="489"/>
      <c r="VIL159" s="489"/>
      <c r="VIM159" s="489"/>
      <c r="VIN159" s="489"/>
      <c r="VIO159" s="489"/>
      <c r="VIP159" s="489"/>
      <c r="VIQ159" s="489"/>
      <c r="VIR159" s="489"/>
      <c r="VIS159" s="489"/>
      <c r="VIT159" s="489"/>
      <c r="VIU159" s="489"/>
      <c r="VIV159" s="489"/>
      <c r="VIW159" s="489"/>
      <c r="VIX159" s="489"/>
      <c r="VIY159" s="489"/>
      <c r="VIZ159" s="489"/>
      <c r="VJA159" s="489"/>
      <c r="VJB159" s="489"/>
      <c r="VJC159" s="489"/>
      <c r="VJD159" s="489"/>
      <c r="VJE159" s="489"/>
      <c r="VJF159" s="489"/>
      <c r="VJG159" s="489"/>
      <c r="VJH159" s="489"/>
      <c r="VJI159" s="489"/>
      <c r="VJJ159" s="489"/>
      <c r="VJK159" s="489"/>
      <c r="VJL159" s="489"/>
      <c r="VJM159" s="489"/>
      <c r="VJN159" s="489"/>
      <c r="VJO159" s="489"/>
      <c r="VJP159" s="489"/>
      <c r="VJQ159" s="489"/>
      <c r="VJR159" s="489"/>
      <c r="VJS159" s="489"/>
      <c r="VJT159" s="489"/>
      <c r="VJU159" s="489"/>
      <c r="VJV159" s="489"/>
      <c r="VJW159" s="489"/>
      <c r="VJX159" s="489"/>
      <c r="VJY159" s="489"/>
      <c r="VJZ159" s="489"/>
      <c r="VKA159" s="489"/>
      <c r="VKB159" s="489"/>
      <c r="VKC159" s="489"/>
      <c r="VKD159" s="489"/>
      <c r="VKE159" s="489"/>
      <c r="VKF159" s="489"/>
      <c r="VKG159" s="489"/>
      <c r="VKH159" s="489"/>
      <c r="VKI159" s="489"/>
      <c r="VKJ159" s="489"/>
      <c r="VKK159" s="489"/>
      <c r="VKL159" s="489"/>
      <c r="VKM159" s="489"/>
      <c r="VKN159" s="489"/>
      <c r="VKO159" s="489"/>
      <c r="VKP159" s="489"/>
      <c r="VKQ159" s="489"/>
      <c r="VKR159" s="489"/>
      <c r="VKS159" s="489"/>
      <c r="VKT159" s="489"/>
      <c r="VKU159" s="489"/>
      <c r="VKV159" s="489"/>
      <c r="VKW159" s="489"/>
      <c r="VKX159" s="489"/>
      <c r="VKY159" s="489"/>
      <c r="VKZ159" s="489"/>
      <c r="VLA159" s="489"/>
      <c r="VLB159" s="489"/>
      <c r="VLC159" s="489"/>
      <c r="VLD159" s="489"/>
      <c r="VLE159" s="489"/>
      <c r="VLF159" s="489"/>
      <c r="VLG159" s="489"/>
      <c r="VLH159" s="489"/>
      <c r="VLI159" s="489"/>
      <c r="VLJ159" s="489"/>
      <c r="VLK159" s="489"/>
      <c r="VLL159" s="489"/>
      <c r="VLM159" s="489"/>
      <c r="VLN159" s="489"/>
      <c r="VLO159" s="489"/>
      <c r="VLP159" s="489"/>
      <c r="VLQ159" s="489"/>
      <c r="VLR159" s="489"/>
      <c r="VLS159" s="489"/>
      <c r="VLT159" s="489"/>
      <c r="VLU159" s="489"/>
      <c r="VLV159" s="489"/>
      <c r="VLW159" s="489"/>
      <c r="VLX159" s="489"/>
      <c r="VLY159" s="489"/>
      <c r="VLZ159" s="489"/>
      <c r="VMA159" s="489"/>
      <c r="VMB159" s="489"/>
      <c r="VMC159" s="489"/>
      <c r="VMD159" s="489"/>
      <c r="VME159" s="489"/>
      <c r="VMF159" s="489"/>
      <c r="VMG159" s="489"/>
      <c r="VMH159" s="489"/>
      <c r="VMI159" s="489"/>
      <c r="VMJ159" s="489"/>
      <c r="VMK159" s="489"/>
      <c r="VML159" s="489"/>
      <c r="VMM159" s="489"/>
      <c r="VMN159" s="489"/>
      <c r="VMO159" s="489"/>
      <c r="VMP159" s="489"/>
      <c r="VMQ159" s="489"/>
      <c r="VMR159" s="489"/>
      <c r="VMS159" s="489"/>
      <c r="VMT159" s="489"/>
      <c r="VMU159" s="489"/>
      <c r="VMV159" s="489"/>
      <c r="VMW159" s="489"/>
      <c r="VMX159" s="489"/>
      <c r="VMY159" s="489"/>
      <c r="VMZ159" s="489"/>
      <c r="VNA159" s="489"/>
      <c r="VNB159" s="489"/>
      <c r="VNC159" s="489"/>
      <c r="VND159" s="489"/>
      <c r="VNE159" s="489"/>
      <c r="VNF159" s="489"/>
      <c r="VNG159" s="489"/>
      <c r="VNH159" s="489"/>
      <c r="VNI159" s="489"/>
      <c r="VNJ159" s="489"/>
      <c r="VNK159" s="489"/>
      <c r="VNL159" s="489"/>
      <c r="VNM159" s="489"/>
      <c r="VNN159" s="489"/>
      <c r="VNO159" s="489"/>
      <c r="VNP159" s="489"/>
      <c r="VNQ159" s="489"/>
      <c r="VNR159" s="489"/>
      <c r="VNS159" s="489"/>
      <c r="VNT159" s="489"/>
      <c r="VNU159" s="489"/>
      <c r="VNV159" s="489"/>
      <c r="VNW159" s="489"/>
      <c r="VNX159" s="489"/>
      <c r="VNY159" s="489"/>
      <c r="VNZ159" s="489"/>
      <c r="VOA159" s="489"/>
      <c r="VOB159" s="489"/>
      <c r="VOC159" s="489"/>
      <c r="VOD159" s="489"/>
      <c r="VOE159" s="489"/>
      <c r="VOF159" s="489"/>
      <c r="VOG159" s="489"/>
      <c r="VOH159" s="489"/>
      <c r="VOI159" s="489"/>
      <c r="VOJ159" s="489"/>
      <c r="VOK159" s="489"/>
      <c r="VOL159" s="489"/>
      <c r="VOM159" s="489"/>
      <c r="VON159" s="489"/>
      <c r="VOO159" s="489"/>
      <c r="VOP159" s="489"/>
      <c r="VOQ159" s="489"/>
      <c r="VOR159" s="489"/>
      <c r="VOS159" s="489"/>
      <c r="VOT159" s="489"/>
      <c r="VOU159" s="489"/>
      <c r="VOV159" s="489"/>
      <c r="VOW159" s="489"/>
      <c r="VOX159" s="489"/>
      <c r="VOY159" s="489"/>
      <c r="VOZ159" s="489"/>
      <c r="VPA159" s="489"/>
      <c r="VPB159" s="489"/>
      <c r="VPC159" s="489"/>
      <c r="VPD159" s="489"/>
      <c r="VPE159" s="489"/>
      <c r="VPF159" s="489"/>
      <c r="VPG159" s="489"/>
      <c r="VPH159" s="489"/>
      <c r="VPI159" s="489"/>
      <c r="VPJ159" s="489"/>
      <c r="VPK159" s="489"/>
      <c r="VPL159" s="489"/>
      <c r="VPM159" s="489"/>
      <c r="VPN159" s="489"/>
      <c r="VPO159" s="489"/>
      <c r="VPP159" s="489"/>
      <c r="VPQ159" s="489"/>
      <c r="VPR159" s="489"/>
      <c r="VPS159" s="489"/>
      <c r="VPT159" s="489"/>
      <c r="VPU159" s="489"/>
      <c r="VPV159" s="489"/>
      <c r="VPW159" s="489"/>
      <c r="VPX159" s="489"/>
      <c r="VPY159" s="489"/>
      <c r="VPZ159" s="489"/>
      <c r="VQA159" s="489"/>
      <c r="VQB159" s="489"/>
      <c r="VQC159" s="489"/>
      <c r="VQD159" s="489"/>
      <c r="VQE159" s="489"/>
      <c r="VQF159" s="489"/>
      <c r="VQG159" s="489"/>
      <c r="VQH159" s="489"/>
      <c r="VQI159" s="489"/>
      <c r="VQJ159" s="489"/>
      <c r="VQK159" s="489"/>
      <c r="VQL159" s="489"/>
      <c r="VQM159" s="489"/>
      <c r="VQN159" s="489"/>
      <c r="VQO159" s="489"/>
      <c r="VQP159" s="489"/>
      <c r="VQQ159" s="489"/>
      <c r="VQR159" s="489"/>
      <c r="VQS159" s="489"/>
      <c r="VQT159" s="489"/>
      <c r="VQU159" s="489"/>
      <c r="VQV159" s="489"/>
      <c r="VQW159" s="489"/>
      <c r="VQX159" s="489"/>
      <c r="VQY159" s="489"/>
      <c r="VQZ159" s="489"/>
      <c r="VRA159" s="489"/>
      <c r="VRB159" s="489"/>
      <c r="VRC159" s="489"/>
      <c r="VRD159" s="489"/>
      <c r="VRE159" s="489"/>
      <c r="VRF159" s="489"/>
      <c r="VRG159" s="489"/>
      <c r="VRH159" s="489"/>
      <c r="VRI159" s="489"/>
      <c r="VRJ159" s="489"/>
      <c r="VRK159" s="489"/>
      <c r="VRL159" s="489"/>
      <c r="VRM159" s="489"/>
      <c r="VRN159" s="489"/>
      <c r="VRO159" s="489"/>
      <c r="VRP159" s="489"/>
      <c r="VRQ159" s="489"/>
      <c r="VRR159" s="489"/>
      <c r="VRS159" s="489"/>
      <c r="VRT159" s="489"/>
      <c r="VRU159" s="489"/>
      <c r="VRV159" s="489"/>
      <c r="VRW159" s="489"/>
      <c r="VRX159" s="489"/>
      <c r="VRY159" s="489"/>
      <c r="VRZ159" s="489"/>
      <c r="VSA159" s="489"/>
      <c r="VSB159" s="489"/>
      <c r="VSC159" s="489"/>
      <c r="VSD159" s="489"/>
      <c r="VSE159" s="489"/>
      <c r="VSF159" s="489"/>
      <c r="VSG159" s="489"/>
      <c r="VSH159" s="489"/>
      <c r="VSI159" s="489"/>
      <c r="VSJ159" s="489"/>
      <c r="VSK159" s="489"/>
      <c r="VSL159" s="489"/>
      <c r="VSM159" s="489"/>
      <c r="VSN159" s="489"/>
      <c r="VSO159" s="489"/>
      <c r="VSP159" s="489"/>
      <c r="VSQ159" s="489"/>
      <c r="VSR159" s="489"/>
      <c r="VSS159" s="489"/>
      <c r="VST159" s="489"/>
      <c r="VSU159" s="489"/>
      <c r="VSV159" s="489"/>
      <c r="VSW159" s="489"/>
      <c r="VSX159" s="489"/>
      <c r="VSY159" s="489"/>
      <c r="VSZ159" s="489"/>
      <c r="VTA159" s="489"/>
      <c r="VTB159" s="489"/>
      <c r="VTC159" s="489"/>
      <c r="VTD159" s="489"/>
      <c r="VTE159" s="489"/>
      <c r="VTF159" s="489"/>
      <c r="VTG159" s="489"/>
      <c r="VTH159" s="489"/>
      <c r="VTI159" s="489"/>
      <c r="VTJ159" s="489"/>
      <c r="VTK159" s="489"/>
      <c r="VTL159" s="489"/>
      <c r="VTM159" s="489"/>
      <c r="VTN159" s="489"/>
      <c r="VTO159" s="489"/>
      <c r="VTP159" s="489"/>
      <c r="VTQ159" s="489"/>
      <c r="VTR159" s="489"/>
      <c r="VTS159" s="489"/>
      <c r="VTT159" s="489"/>
      <c r="VTU159" s="489"/>
      <c r="VTV159" s="489"/>
      <c r="VTW159" s="489"/>
      <c r="VTX159" s="489"/>
      <c r="VTY159" s="489"/>
      <c r="VTZ159" s="489"/>
      <c r="VUA159" s="489"/>
      <c r="VUB159" s="489"/>
      <c r="VUC159" s="489"/>
      <c r="VUD159" s="489"/>
      <c r="VUE159" s="489"/>
      <c r="VUF159" s="489"/>
      <c r="VUG159" s="489"/>
      <c r="VUH159" s="489"/>
      <c r="VUI159" s="489"/>
      <c r="VUJ159" s="489"/>
      <c r="VUK159" s="489"/>
      <c r="VUL159" s="489"/>
      <c r="VUM159" s="489"/>
      <c r="VUN159" s="489"/>
      <c r="VUO159" s="489"/>
      <c r="VUP159" s="489"/>
      <c r="VUQ159" s="489"/>
      <c r="VUR159" s="489"/>
      <c r="VUS159" s="489"/>
      <c r="VUT159" s="489"/>
      <c r="VUU159" s="489"/>
      <c r="VUV159" s="489"/>
      <c r="VUW159" s="489"/>
      <c r="VUX159" s="489"/>
      <c r="VUY159" s="489"/>
      <c r="VUZ159" s="489"/>
      <c r="VVA159" s="489"/>
      <c r="VVB159" s="489"/>
      <c r="VVC159" s="489"/>
      <c r="VVD159" s="489"/>
      <c r="VVE159" s="489"/>
      <c r="VVF159" s="489"/>
      <c r="VVG159" s="489"/>
      <c r="VVH159" s="489"/>
      <c r="VVI159" s="489"/>
      <c r="VVJ159" s="489"/>
      <c r="VVK159" s="489"/>
      <c r="VVL159" s="489"/>
      <c r="VVM159" s="489"/>
      <c r="VVN159" s="489"/>
      <c r="VVO159" s="489"/>
      <c r="VVP159" s="489"/>
      <c r="VVQ159" s="489"/>
      <c r="VVR159" s="489"/>
      <c r="VVS159" s="489"/>
      <c r="VVT159" s="489"/>
      <c r="VVU159" s="489"/>
      <c r="VVV159" s="489"/>
      <c r="VVW159" s="489"/>
      <c r="VVX159" s="489"/>
      <c r="VVY159" s="489"/>
      <c r="VVZ159" s="489"/>
      <c r="VWA159" s="489"/>
      <c r="VWB159" s="489"/>
      <c r="VWC159" s="489"/>
      <c r="VWD159" s="489"/>
      <c r="VWE159" s="489"/>
      <c r="VWF159" s="489"/>
      <c r="VWG159" s="489"/>
      <c r="VWH159" s="489"/>
      <c r="VWI159" s="489"/>
      <c r="VWJ159" s="489"/>
      <c r="VWK159" s="489"/>
      <c r="VWL159" s="489"/>
      <c r="VWM159" s="489"/>
      <c r="VWN159" s="489"/>
      <c r="VWO159" s="489"/>
      <c r="VWP159" s="489"/>
      <c r="VWQ159" s="489"/>
      <c r="VWR159" s="489"/>
      <c r="VWS159" s="489"/>
      <c r="VWT159" s="489"/>
      <c r="VWU159" s="489"/>
      <c r="VWV159" s="489"/>
      <c r="VWW159" s="489"/>
      <c r="VWX159" s="489"/>
      <c r="VWY159" s="489"/>
      <c r="VWZ159" s="489"/>
      <c r="VXA159" s="489"/>
      <c r="VXB159" s="489"/>
      <c r="VXC159" s="489"/>
      <c r="VXD159" s="489"/>
      <c r="VXE159" s="489"/>
      <c r="VXF159" s="489"/>
      <c r="VXG159" s="489"/>
      <c r="VXH159" s="489"/>
      <c r="VXI159" s="489"/>
      <c r="VXJ159" s="489"/>
      <c r="VXK159" s="489"/>
      <c r="VXL159" s="489"/>
      <c r="VXM159" s="489"/>
      <c r="VXN159" s="489"/>
      <c r="VXO159" s="489"/>
      <c r="VXP159" s="489"/>
      <c r="VXQ159" s="489"/>
      <c r="VXR159" s="489"/>
      <c r="VXS159" s="489"/>
      <c r="VXT159" s="489"/>
      <c r="VXU159" s="489"/>
      <c r="VXV159" s="489"/>
      <c r="VXW159" s="489"/>
      <c r="VXX159" s="489"/>
      <c r="VXY159" s="489"/>
      <c r="VXZ159" s="489"/>
      <c r="VYA159" s="489"/>
      <c r="VYB159" s="489"/>
      <c r="VYC159" s="489"/>
      <c r="VYD159" s="489"/>
      <c r="VYE159" s="489"/>
      <c r="VYF159" s="489"/>
      <c r="VYG159" s="489"/>
      <c r="VYH159" s="489"/>
      <c r="VYI159" s="489"/>
      <c r="VYJ159" s="489"/>
      <c r="VYK159" s="489"/>
      <c r="VYL159" s="489"/>
      <c r="VYM159" s="489"/>
      <c r="VYN159" s="489"/>
      <c r="VYO159" s="489"/>
      <c r="VYP159" s="489"/>
      <c r="VYQ159" s="489"/>
      <c r="VYR159" s="489"/>
      <c r="VYS159" s="489"/>
      <c r="VYT159" s="489"/>
      <c r="VYU159" s="489"/>
      <c r="VYV159" s="489"/>
      <c r="VYW159" s="489"/>
      <c r="VYX159" s="489"/>
      <c r="VYY159" s="489"/>
      <c r="VYZ159" s="489"/>
      <c r="VZA159" s="489"/>
      <c r="VZB159" s="489"/>
      <c r="VZC159" s="489"/>
      <c r="VZD159" s="489"/>
      <c r="VZE159" s="489"/>
      <c r="VZF159" s="489"/>
      <c r="VZG159" s="489"/>
      <c r="VZH159" s="489"/>
      <c r="VZI159" s="489"/>
      <c r="VZJ159" s="489"/>
      <c r="VZK159" s="489"/>
      <c r="VZL159" s="489"/>
      <c r="VZM159" s="489"/>
      <c r="VZN159" s="489"/>
      <c r="VZO159" s="489"/>
      <c r="VZP159" s="489"/>
      <c r="VZQ159" s="489"/>
      <c r="VZR159" s="489"/>
      <c r="VZS159" s="489"/>
      <c r="VZT159" s="489"/>
      <c r="VZU159" s="489"/>
      <c r="VZV159" s="489"/>
      <c r="VZW159" s="489"/>
      <c r="VZX159" s="489"/>
      <c r="VZY159" s="489"/>
      <c r="VZZ159" s="489"/>
      <c r="WAA159" s="489"/>
      <c r="WAB159" s="489"/>
      <c r="WAC159" s="489"/>
      <c r="WAD159" s="489"/>
      <c r="WAE159" s="489"/>
      <c r="WAF159" s="489"/>
      <c r="WAG159" s="489"/>
      <c r="WAH159" s="489"/>
      <c r="WAI159" s="489"/>
      <c r="WAJ159" s="489"/>
      <c r="WAK159" s="489"/>
      <c r="WAL159" s="489"/>
      <c r="WAM159" s="489"/>
      <c r="WAN159" s="489"/>
      <c r="WAO159" s="489"/>
      <c r="WAP159" s="489"/>
      <c r="WAQ159" s="489"/>
      <c r="WAR159" s="489"/>
      <c r="WAS159" s="489"/>
      <c r="WAT159" s="489"/>
      <c r="WAU159" s="489"/>
      <c r="WAV159" s="489"/>
      <c r="WAW159" s="489"/>
      <c r="WAX159" s="489"/>
      <c r="WAY159" s="489"/>
      <c r="WAZ159" s="489"/>
      <c r="WBA159" s="489"/>
      <c r="WBB159" s="489"/>
      <c r="WBC159" s="489"/>
      <c r="WBD159" s="489"/>
      <c r="WBE159" s="489"/>
      <c r="WBF159" s="489"/>
      <c r="WBG159" s="489"/>
      <c r="WBH159" s="489"/>
      <c r="WBI159" s="489"/>
      <c r="WBJ159" s="489"/>
      <c r="WBK159" s="489"/>
      <c r="WBL159" s="489"/>
      <c r="WBM159" s="489"/>
      <c r="WBN159" s="489"/>
      <c r="WBO159" s="489"/>
      <c r="WBP159" s="489"/>
      <c r="WBQ159" s="489"/>
      <c r="WBR159" s="489"/>
      <c r="WBS159" s="489"/>
      <c r="WBT159" s="489"/>
      <c r="WBU159" s="489"/>
      <c r="WBV159" s="489"/>
      <c r="WBW159" s="489"/>
      <c r="WBX159" s="489"/>
      <c r="WBY159" s="489"/>
      <c r="WBZ159" s="489"/>
      <c r="WCA159" s="489"/>
      <c r="WCB159" s="489"/>
      <c r="WCC159" s="489"/>
      <c r="WCD159" s="489"/>
      <c r="WCE159" s="489"/>
      <c r="WCF159" s="489"/>
      <c r="WCG159" s="489"/>
      <c r="WCH159" s="489"/>
      <c r="WCI159" s="489"/>
      <c r="WCJ159" s="489"/>
      <c r="WCK159" s="489"/>
      <c r="WCL159" s="489"/>
      <c r="WCM159" s="489"/>
      <c r="WCN159" s="489"/>
      <c r="WCO159" s="489"/>
      <c r="WCP159" s="489"/>
      <c r="WCQ159" s="489"/>
      <c r="WCR159" s="489"/>
      <c r="WCS159" s="489"/>
      <c r="WCT159" s="489"/>
      <c r="WCU159" s="489"/>
      <c r="WCV159" s="489"/>
      <c r="WCW159" s="489"/>
      <c r="WCX159" s="489"/>
      <c r="WCY159" s="489"/>
      <c r="WCZ159" s="489"/>
      <c r="WDA159" s="489"/>
      <c r="WDB159" s="489"/>
      <c r="WDC159" s="489"/>
      <c r="WDD159" s="489"/>
      <c r="WDE159" s="489"/>
      <c r="WDF159" s="489"/>
      <c r="WDG159" s="489"/>
      <c r="WDH159" s="489"/>
      <c r="WDI159" s="489"/>
      <c r="WDJ159" s="489"/>
      <c r="WDK159" s="489"/>
      <c r="WDL159" s="489"/>
      <c r="WDM159" s="489"/>
      <c r="WDN159" s="489"/>
      <c r="WDO159" s="489"/>
      <c r="WDP159" s="489"/>
      <c r="WDQ159" s="489"/>
      <c r="WDR159" s="489"/>
      <c r="WDS159" s="489"/>
      <c r="WDT159" s="489"/>
      <c r="WDU159" s="489"/>
      <c r="WDV159" s="489"/>
      <c r="WDW159" s="489"/>
      <c r="WDX159" s="489"/>
      <c r="WDY159" s="489"/>
      <c r="WDZ159" s="489"/>
      <c r="WEA159" s="489"/>
      <c r="WEB159" s="489"/>
      <c r="WEC159" s="489"/>
      <c r="WED159" s="489"/>
      <c r="WEE159" s="489"/>
      <c r="WEF159" s="489"/>
      <c r="WEG159" s="489"/>
      <c r="WEH159" s="489"/>
      <c r="WEI159" s="489"/>
      <c r="WEJ159" s="489"/>
      <c r="WEK159" s="489"/>
      <c r="WEL159" s="489"/>
      <c r="WEM159" s="489"/>
      <c r="WEN159" s="489"/>
      <c r="WEO159" s="489"/>
      <c r="WEP159" s="489"/>
      <c r="WEQ159" s="489"/>
      <c r="WER159" s="489"/>
      <c r="WES159" s="489"/>
      <c r="WET159" s="489"/>
      <c r="WEU159" s="489"/>
      <c r="WEV159" s="489"/>
      <c r="WEW159" s="489"/>
      <c r="WEX159" s="489"/>
      <c r="WEY159" s="489"/>
      <c r="WEZ159" s="489"/>
      <c r="WFA159" s="489"/>
      <c r="WFB159" s="489"/>
      <c r="WFC159" s="489"/>
      <c r="WFD159" s="489"/>
      <c r="WFE159" s="489"/>
      <c r="WFF159" s="489"/>
      <c r="WFG159" s="489"/>
      <c r="WFH159" s="489"/>
      <c r="WFI159" s="489"/>
      <c r="WFJ159" s="489"/>
      <c r="WFK159" s="489"/>
      <c r="WFL159" s="489"/>
      <c r="WFM159" s="489"/>
      <c r="WFN159" s="489"/>
      <c r="WFO159" s="489"/>
      <c r="WFP159" s="489"/>
      <c r="WFQ159" s="489"/>
      <c r="WFR159" s="489"/>
      <c r="WFS159" s="489"/>
      <c r="WFT159" s="489"/>
      <c r="WFU159" s="489"/>
      <c r="WFV159" s="489"/>
      <c r="WFW159" s="489"/>
      <c r="WFX159" s="489"/>
      <c r="WFY159" s="489"/>
      <c r="WFZ159" s="489"/>
      <c r="WGA159" s="489"/>
      <c r="WGB159" s="489"/>
      <c r="WGC159" s="489"/>
      <c r="WGD159" s="489"/>
      <c r="WGE159" s="489"/>
      <c r="WGF159" s="489"/>
      <c r="WGG159" s="489"/>
      <c r="WGH159" s="489"/>
      <c r="WGI159" s="489"/>
      <c r="WGJ159" s="489"/>
      <c r="WGK159" s="489"/>
      <c r="WGL159" s="489"/>
      <c r="WGM159" s="489"/>
      <c r="WGN159" s="489"/>
      <c r="WGO159" s="489"/>
      <c r="WGP159" s="489"/>
      <c r="WGQ159" s="489"/>
      <c r="WGR159" s="489"/>
      <c r="WGS159" s="489"/>
      <c r="WGT159" s="489"/>
      <c r="WGU159" s="489"/>
      <c r="WGV159" s="489"/>
      <c r="WGW159" s="489"/>
      <c r="WGX159" s="489"/>
      <c r="WGY159" s="489"/>
      <c r="WGZ159" s="489"/>
      <c r="WHA159" s="489"/>
      <c r="WHB159" s="489"/>
      <c r="WHC159" s="489"/>
      <c r="WHD159" s="489"/>
      <c r="WHE159" s="489"/>
      <c r="WHF159" s="489"/>
      <c r="WHG159" s="489"/>
      <c r="WHH159" s="489"/>
      <c r="WHI159" s="489"/>
      <c r="WHJ159" s="489"/>
      <c r="WHK159" s="489"/>
      <c r="WHL159" s="489"/>
      <c r="WHM159" s="489"/>
      <c r="WHN159" s="489"/>
      <c r="WHO159" s="489"/>
      <c r="WHP159" s="489"/>
      <c r="WHQ159" s="489"/>
      <c r="WHR159" s="489"/>
      <c r="WHS159" s="489"/>
      <c r="WHT159" s="489"/>
      <c r="WHU159" s="489"/>
      <c r="WHV159" s="489"/>
      <c r="WHW159" s="489"/>
      <c r="WHX159" s="489"/>
      <c r="WHY159" s="489"/>
      <c r="WHZ159" s="489"/>
      <c r="WIA159" s="489"/>
      <c r="WIB159" s="489"/>
      <c r="WIC159" s="489"/>
      <c r="WID159" s="489"/>
      <c r="WIE159" s="489"/>
      <c r="WIF159" s="489"/>
      <c r="WIG159" s="489"/>
      <c r="WIH159" s="489"/>
      <c r="WII159" s="489"/>
      <c r="WIJ159" s="489"/>
      <c r="WIK159" s="489"/>
      <c r="WIL159" s="489"/>
      <c r="WIM159" s="489"/>
      <c r="WIN159" s="489"/>
      <c r="WIO159" s="489"/>
      <c r="WIP159" s="489"/>
      <c r="WIQ159" s="489"/>
      <c r="WIR159" s="489"/>
      <c r="WIS159" s="489"/>
      <c r="WIT159" s="489"/>
      <c r="WIU159" s="489"/>
      <c r="WIV159" s="489"/>
      <c r="WIW159" s="489"/>
      <c r="WIX159" s="489"/>
      <c r="WIY159" s="489"/>
      <c r="WIZ159" s="489"/>
      <c r="WJA159" s="489"/>
      <c r="WJB159" s="489"/>
      <c r="WJC159" s="489"/>
      <c r="WJD159" s="489"/>
      <c r="WJE159" s="489"/>
      <c r="WJF159" s="489"/>
      <c r="WJG159" s="489"/>
      <c r="WJH159" s="489"/>
      <c r="WJI159" s="489"/>
      <c r="WJJ159" s="489"/>
      <c r="WJK159" s="489"/>
      <c r="WJL159" s="489"/>
      <c r="WJM159" s="489"/>
      <c r="WJN159" s="489"/>
      <c r="WJO159" s="489"/>
      <c r="WJP159" s="489"/>
      <c r="WJQ159" s="489"/>
      <c r="WJR159" s="489"/>
      <c r="WJS159" s="489"/>
      <c r="WJT159" s="489"/>
      <c r="WJU159" s="489"/>
      <c r="WJV159" s="489"/>
      <c r="WJW159" s="489"/>
      <c r="WJX159" s="489"/>
      <c r="WJY159" s="489"/>
      <c r="WJZ159" s="489"/>
      <c r="WKA159" s="489"/>
      <c r="WKB159" s="489"/>
      <c r="WKC159" s="489"/>
      <c r="WKD159" s="489"/>
      <c r="WKE159" s="489"/>
      <c r="WKF159" s="489"/>
      <c r="WKG159" s="489"/>
      <c r="WKH159" s="489"/>
      <c r="WKI159" s="489"/>
      <c r="WKJ159" s="489"/>
      <c r="WKK159" s="489"/>
      <c r="WKL159" s="489"/>
      <c r="WKM159" s="489"/>
      <c r="WKN159" s="489"/>
      <c r="WKO159" s="489"/>
      <c r="WKP159" s="489"/>
      <c r="WKQ159" s="489"/>
      <c r="WKR159" s="489"/>
      <c r="WKS159" s="489"/>
      <c r="WKT159" s="489"/>
      <c r="WKU159" s="489"/>
      <c r="WKV159" s="489"/>
      <c r="WKW159" s="489"/>
      <c r="WKX159" s="489"/>
      <c r="WKY159" s="489"/>
      <c r="WKZ159" s="489"/>
      <c r="WLA159" s="489"/>
      <c r="WLB159" s="489"/>
      <c r="WLC159" s="489"/>
      <c r="WLD159" s="489"/>
      <c r="WLE159" s="489"/>
      <c r="WLF159" s="489"/>
      <c r="WLG159" s="489"/>
      <c r="WLH159" s="489"/>
      <c r="WLI159" s="489"/>
      <c r="WLJ159" s="489"/>
      <c r="WLK159" s="489"/>
      <c r="WLL159" s="489"/>
      <c r="WLM159" s="489"/>
      <c r="WLN159" s="489"/>
      <c r="WLO159" s="489"/>
      <c r="WLP159" s="489"/>
      <c r="WLQ159" s="489"/>
      <c r="WLR159" s="489"/>
      <c r="WLS159" s="489"/>
      <c r="WLT159" s="489"/>
      <c r="WLU159" s="489"/>
      <c r="WLV159" s="489"/>
      <c r="WLW159" s="489"/>
      <c r="WLX159" s="489"/>
      <c r="WLY159" s="489"/>
      <c r="WLZ159" s="489"/>
      <c r="WMA159" s="489"/>
      <c r="WMB159" s="489"/>
      <c r="WMC159" s="489"/>
      <c r="WMD159" s="489"/>
      <c r="WME159" s="489"/>
      <c r="WMF159" s="489"/>
      <c r="WMG159" s="489"/>
      <c r="WMH159" s="489"/>
      <c r="WMI159" s="489"/>
      <c r="WMJ159" s="489"/>
      <c r="WMK159" s="489"/>
      <c r="WML159" s="489"/>
      <c r="WMM159" s="489"/>
      <c r="WMN159" s="489"/>
      <c r="WMO159" s="489"/>
      <c r="WMP159" s="489"/>
      <c r="WMQ159" s="489"/>
      <c r="WMR159" s="489"/>
      <c r="WMS159" s="489"/>
      <c r="WMT159" s="489"/>
      <c r="WMU159" s="489"/>
      <c r="WMV159" s="489"/>
      <c r="WMW159" s="489"/>
      <c r="WMX159" s="489"/>
      <c r="WMY159" s="489"/>
      <c r="WMZ159" s="489"/>
      <c r="WNA159" s="489"/>
      <c r="WNB159" s="489"/>
      <c r="WNC159" s="489"/>
      <c r="WND159" s="489"/>
      <c r="WNE159" s="489"/>
      <c r="WNF159" s="489"/>
      <c r="WNG159" s="489"/>
      <c r="WNH159" s="489"/>
      <c r="WNI159" s="489"/>
      <c r="WNJ159" s="489"/>
      <c r="WNK159" s="489"/>
      <c r="WNL159" s="489"/>
      <c r="WNM159" s="489"/>
      <c r="WNN159" s="489"/>
      <c r="WNO159" s="489"/>
      <c r="WNP159" s="489"/>
      <c r="WNQ159" s="489"/>
      <c r="WNR159" s="489"/>
      <c r="WNS159" s="489"/>
      <c r="WNT159" s="489"/>
      <c r="WNU159" s="489"/>
      <c r="WNV159" s="489"/>
      <c r="WNW159" s="489"/>
      <c r="WNX159" s="489"/>
      <c r="WNY159" s="489"/>
      <c r="WNZ159" s="489"/>
      <c r="WOA159" s="489"/>
      <c r="WOB159" s="489"/>
      <c r="WOC159" s="489"/>
      <c r="WOD159" s="489"/>
      <c r="WOE159" s="489"/>
      <c r="WOF159" s="489"/>
      <c r="WOG159" s="489"/>
      <c r="WOH159" s="489"/>
      <c r="WOI159" s="489"/>
      <c r="WOJ159" s="489"/>
      <c r="WOK159" s="489"/>
      <c r="WOL159" s="489"/>
      <c r="WOM159" s="489"/>
      <c r="WON159" s="489"/>
      <c r="WOO159" s="489"/>
      <c r="WOP159" s="489"/>
      <c r="WOQ159" s="489"/>
      <c r="WOR159" s="489"/>
      <c r="WOS159" s="489"/>
      <c r="WOT159" s="489"/>
      <c r="WOU159" s="489"/>
      <c r="WOV159" s="489"/>
      <c r="WOW159" s="489"/>
      <c r="WOX159" s="489"/>
      <c r="WOY159" s="489"/>
      <c r="WOZ159" s="489"/>
      <c r="WPA159" s="489"/>
      <c r="WPB159" s="489"/>
      <c r="WPC159" s="489"/>
      <c r="WPD159" s="489"/>
      <c r="WPE159" s="489"/>
      <c r="WPF159" s="489"/>
      <c r="WPG159" s="489"/>
      <c r="WPH159" s="489"/>
      <c r="WPI159" s="489"/>
      <c r="WPJ159" s="489"/>
      <c r="WPK159" s="489"/>
      <c r="WPL159" s="489"/>
      <c r="WPM159" s="489"/>
      <c r="WPN159" s="489"/>
      <c r="WPO159" s="489"/>
      <c r="WPP159" s="489"/>
      <c r="WPQ159" s="489"/>
      <c r="WPR159" s="489"/>
      <c r="WPS159" s="489"/>
      <c r="WPT159" s="489"/>
      <c r="WPU159" s="489"/>
      <c r="WPV159" s="489"/>
      <c r="WPW159" s="489"/>
      <c r="WPX159" s="489"/>
      <c r="WPY159" s="489"/>
      <c r="WPZ159" s="489"/>
      <c r="WQA159" s="489"/>
      <c r="WQB159" s="489"/>
      <c r="WQC159" s="489"/>
      <c r="WQD159" s="489"/>
      <c r="WQE159" s="489"/>
      <c r="WQF159" s="489"/>
      <c r="WQG159" s="489"/>
      <c r="WQH159" s="489"/>
      <c r="WQI159" s="489"/>
      <c r="WQJ159" s="489"/>
      <c r="WQK159" s="489"/>
      <c r="WQL159" s="489"/>
      <c r="WQM159" s="489"/>
      <c r="WQN159" s="489"/>
      <c r="WQO159" s="489"/>
      <c r="WQP159" s="489"/>
      <c r="WQQ159" s="489"/>
      <c r="WQR159" s="489"/>
      <c r="WQS159" s="489"/>
      <c r="WQT159" s="489"/>
      <c r="WQU159" s="489"/>
      <c r="WQV159" s="489"/>
      <c r="WQW159" s="489"/>
      <c r="WQX159" s="489"/>
      <c r="WQY159" s="489"/>
      <c r="WQZ159" s="489"/>
      <c r="WRA159" s="489"/>
      <c r="WRB159" s="489"/>
      <c r="WRC159" s="489"/>
      <c r="WRD159" s="489"/>
      <c r="WRE159" s="489"/>
      <c r="WRF159" s="489"/>
      <c r="WRG159" s="489"/>
      <c r="WRH159" s="489"/>
      <c r="WRI159" s="489"/>
      <c r="WRJ159" s="489"/>
      <c r="WRK159" s="489"/>
      <c r="WRL159" s="489"/>
      <c r="WRM159" s="489"/>
      <c r="WRN159" s="489"/>
      <c r="WRO159" s="489"/>
      <c r="WRP159" s="489"/>
      <c r="WRQ159" s="489"/>
      <c r="WRR159" s="489"/>
      <c r="WRS159" s="489"/>
      <c r="WRT159" s="489"/>
      <c r="WRU159" s="489"/>
      <c r="WRV159" s="489"/>
      <c r="WRW159" s="489"/>
      <c r="WRX159" s="489"/>
      <c r="WRY159" s="489"/>
      <c r="WRZ159" s="489"/>
      <c r="WSA159" s="489"/>
      <c r="WSB159" s="489"/>
      <c r="WSC159" s="489"/>
      <c r="WSD159" s="489"/>
      <c r="WSE159" s="489"/>
      <c r="WSF159" s="489"/>
      <c r="WSG159" s="489"/>
      <c r="WSH159" s="489"/>
      <c r="WSI159" s="489"/>
      <c r="WSJ159" s="489"/>
      <c r="WSK159" s="489"/>
      <c r="WSL159" s="489"/>
      <c r="WSM159" s="489"/>
      <c r="WSN159" s="489"/>
      <c r="WSO159" s="489"/>
      <c r="WSP159" s="489"/>
      <c r="WSQ159" s="489"/>
      <c r="WSR159" s="489"/>
      <c r="WSS159" s="489"/>
      <c r="WST159" s="489"/>
      <c r="WSU159" s="489"/>
      <c r="WSV159" s="489"/>
      <c r="WSW159" s="489"/>
      <c r="WSX159" s="489"/>
      <c r="WSY159" s="489"/>
      <c r="WSZ159" s="489"/>
      <c r="WTA159" s="489"/>
      <c r="WTB159" s="489"/>
      <c r="WTC159" s="489"/>
      <c r="WTD159" s="489"/>
      <c r="WTE159" s="489"/>
      <c r="WTF159" s="489"/>
      <c r="WTG159" s="489"/>
      <c r="WTH159" s="489"/>
      <c r="WTI159" s="489"/>
      <c r="WTJ159" s="489"/>
      <c r="WTK159" s="489"/>
      <c r="WTL159" s="489"/>
      <c r="WTM159" s="489"/>
      <c r="WTN159" s="489"/>
      <c r="WTO159" s="489"/>
      <c r="WTP159" s="489"/>
      <c r="WTQ159" s="489"/>
      <c r="WTR159" s="489"/>
      <c r="WTS159" s="489"/>
      <c r="WTT159" s="489"/>
      <c r="WTU159" s="489"/>
      <c r="WTV159" s="489"/>
      <c r="WTW159" s="489"/>
      <c r="WTX159" s="489"/>
      <c r="WTY159" s="489"/>
      <c r="WTZ159" s="489"/>
      <c r="WUA159" s="489"/>
      <c r="WUB159" s="489"/>
      <c r="WUC159" s="489"/>
      <c r="WUD159" s="489"/>
      <c r="WUE159" s="489"/>
      <c r="WUF159" s="489"/>
      <c r="WUG159" s="489"/>
      <c r="WUH159" s="489"/>
      <c r="WUI159" s="489"/>
      <c r="WUJ159" s="489"/>
      <c r="WUK159" s="489"/>
      <c r="WUL159" s="489"/>
      <c r="WUM159" s="489"/>
      <c r="WUN159" s="489"/>
      <c r="WUO159" s="489"/>
      <c r="WUP159" s="489"/>
      <c r="WUQ159" s="489"/>
      <c r="WUR159" s="489"/>
      <c r="WUS159" s="489"/>
      <c r="WUT159" s="489"/>
      <c r="WUU159" s="489"/>
      <c r="WUV159" s="489"/>
      <c r="WUW159" s="489"/>
      <c r="WUX159" s="489"/>
      <c r="WUY159" s="489"/>
      <c r="WUZ159" s="489"/>
      <c r="WVA159" s="489"/>
      <c r="WVB159" s="489"/>
      <c r="WVC159" s="489"/>
      <c r="WVD159" s="489"/>
      <c r="WVE159" s="489"/>
      <c r="WVF159" s="489"/>
      <c r="WVG159" s="489"/>
      <c r="WVH159" s="489"/>
      <c r="WVI159" s="489"/>
      <c r="WVJ159" s="489"/>
      <c r="WVK159" s="489"/>
      <c r="WVL159" s="489"/>
      <c r="WVM159" s="489"/>
      <c r="WVN159" s="489"/>
      <c r="WVO159" s="489"/>
      <c r="WVP159" s="489"/>
      <c r="WVQ159" s="489"/>
      <c r="WVR159" s="489"/>
      <c r="WVS159" s="489"/>
      <c r="WVT159" s="489"/>
      <c r="WVU159" s="489"/>
      <c r="WVV159" s="489"/>
      <c r="WVW159" s="489"/>
      <c r="WVX159" s="489"/>
      <c r="WVY159" s="489"/>
      <c r="WVZ159" s="489"/>
      <c r="WWA159" s="489"/>
      <c r="WWB159" s="489"/>
      <c r="WWC159" s="489"/>
      <c r="WWD159" s="489"/>
      <c r="WWE159" s="489"/>
      <c r="WWF159" s="489"/>
      <c r="WWG159" s="489"/>
      <c r="WWH159" s="489"/>
      <c r="WWI159" s="489"/>
      <c r="WWJ159" s="489"/>
      <c r="WWK159" s="489"/>
      <c r="WWL159" s="489"/>
      <c r="WWM159" s="489"/>
      <c r="WWN159" s="489"/>
      <c r="WWO159" s="489"/>
      <c r="WWP159" s="489"/>
      <c r="WWQ159" s="489"/>
      <c r="WWR159" s="489"/>
      <c r="WWS159" s="489"/>
      <c r="WWT159" s="489"/>
      <c r="WWU159" s="489"/>
      <c r="WWV159" s="489"/>
      <c r="WWW159" s="489"/>
      <c r="WWX159" s="489"/>
      <c r="WWY159" s="489"/>
      <c r="WWZ159" s="489"/>
      <c r="WXA159" s="489"/>
      <c r="WXB159" s="489"/>
      <c r="WXC159" s="489"/>
      <c r="WXD159" s="489"/>
      <c r="WXE159" s="489"/>
      <c r="WXF159" s="489"/>
      <c r="WXG159" s="489"/>
      <c r="WXH159" s="489"/>
      <c r="WXI159" s="489"/>
      <c r="WXJ159" s="489"/>
      <c r="WXK159" s="489"/>
      <c r="WXL159" s="489"/>
      <c r="WXM159" s="489"/>
      <c r="WXN159" s="489"/>
      <c r="WXO159" s="489"/>
      <c r="WXP159" s="489"/>
      <c r="WXQ159" s="489"/>
      <c r="WXR159" s="489"/>
      <c r="WXS159" s="489"/>
      <c r="WXT159" s="489"/>
      <c r="WXU159" s="489"/>
      <c r="WXV159" s="489"/>
      <c r="WXW159" s="489"/>
      <c r="WXX159" s="489"/>
      <c r="WXY159" s="489"/>
      <c r="WXZ159" s="489"/>
      <c r="WYA159" s="489"/>
      <c r="WYB159" s="489"/>
      <c r="WYC159" s="489"/>
      <c r="WYD159" s="489"/>
      <c r="WYE159" s="489"/>
      <c r="WYF159" s="489"/>
      <c r="WYG159" s="489"/>
      <c r="WYH159" s="489"/>
      <c r="WYI159" s="489"/>
      <c r="WYJ159" s="489"/>
      <c r="WYK159" s="489"/>
      <c r="WYL159" s="489"/>
      <c r="WYM159" s="489"/>
      <c r="WYN159" s="489"/>
      <c r="WYO159" s="489"/>
      <c r="WYP159" s="489"/>
      <c r="WYQ159" s="489"/>
      <c r="WYR159" s="489"/>
      <c r="WYS159" s="489"/>
      <c r="WYT159" s="489"/>
      <c r="WYU159" s="489"/>
      <c r="WYV159" s="489"/>
      <c r="WYW159" s="489"/>
      <c r="WYX159" s="489"/>
      <c r="WYY159" s="489"/>
      <c r="WYZ159" s="489"/>
      <c r="WZA159" s="489"/>
      <c r="WZB159" s="489"/>
      <c r="WZC159" s="489"/>
      <c r="WZD159" s="489"/>
      <c r="WZE159" s="489"/>
      <c r="WZF159" s="489"/>
      <c r="WZG159" s="489"/>
      <c r="WZH159" s="489"/>
      <c r="WZI159" s="489"/>
      <c r="WZJ159" s="489"/>
      <c r="WZK159" s="489"/>
      <c r="WZL159" s="489"/>
      <c r="WZM159" s="489"/>
      <c r="WZN159" s="489"/>
      <c r="WZO159" s="489"/>
      <c r="WZP159" s="489"/>
      <c r="WZQ159" s="489"/>
      <c r="WZR159" s="489"/>
      <c r="WZS159" s="489"/>
      <c r="WZT159" s="489"/>
      <c r="WZU159" s="489"/>
      <c r="WZV159" s="489"/>
      <c r="WZW159" s="489"/>
      <c r="WZX159" s="489"/>
      <c r="WZY159" s="489"/>
      <c r="WZZ159" s="489"/>
      <c r="XAA159" s="489"/>
      <c r="XAB159" s="489"/>
      <c r="XAC159" s="489"/>
      <c r="XAD159" s="489"/>
      <c r="XAE159" s="489"/>
      <c r="XAF159" s="489"/>
      <c r="XAG159" s="489"/>
      <c r="XAH159" s="489"/>
      <c r="XAI159" s="489"/>
      <c r="XAJ159" s="489"/>
      <c r="XAK159" s="489"/>
      <c r="XAL159" s="489"/>
      <c r="XAM159" s="489"/>
      <c r="XAN159" s="489"/>
      <c r="XAO159" s="489"/>
      <c r="XAP159" s="489"/>
      <c r="XAQ159" s="489"/>
      <c r="XAR159" s="489"/>
      <c r="XAS159" s="489"/>
      <c r="XAT159" s="489"/>
      <c r="XAU159" s="489"/>
      <c r="XAV159" s="489"/>
      <c r="XAW159" s="489"/>
      <c r="XAX159" s="489"/>
      <c r="XAY159" s="489"/>
      <c r="XAZ159" s="489"/>
      <c r="XBA159" s="489"/>
      <c r="XBB159" s="489"/>
      <c r="XBC159" s="489"/>
      <c r="XBD159" s="489"/>
      <c r="XBE159" s="489"/>
      <c r="XBF159" s="489"/>
      <c r="XBG159" s="489"/>
      <c r="XBH159" s="489"/>
      <c r="XBI159" s="489"/>
      <c r="XBJ159" s="489"/>
      <c r="XBK159" s="489"/>
      <c r="XBL159" s="489"/>
      <c r="XBM159" s="489"/>
      <c r="XBN159" s="489"/>
      <c r="XBO159" s="489"/>
      <c r="XBP159" s="489"/>
      <c r="XBQ159" s="489"/>
      <c r="XBR159" s="489"/>
      <c r="XBS159" s="489"/>
      <c r="XBT159" s="489"/>
      <c r="XBU159" s="489"/>
      <c r="XBV159" s="489"/>
      <c r="XBW159" s="489"/>
      <c r="XBX159" s="489"/>
      <c r="XBY159" s="489"/>
      <c r="XBZ159" s="489"/>
      <c r="XCA159" s="489"/>
      <c r="XCB159" s="489"/>
      <c r="XCC159" s="489"/>
      <c r="XCD159" s="489"/>
      <c r="XCE159" s="489"/>
      <c r="XCF159" s="489"/>
      <c r="XCG159" s="489"/>
      <c r="XCH159" s="489"/>
      <c r="XCI159" s="489"/>
      <c r="XCJ159" s="489"/>
      <c r="XCK159" s="489"/>
      <c r="XCL159" s="489"/>
      <c r="XCM159" s="489"/>
      <c r="XCN159" s="489"/>
      <c r="XCO159" s="489"/>
      <c r="XCP159" s="489"/>
      <c r="XCQ159" s="489"/>
      <c r="XCR159" s="489"/>
      <c r="XCS159" s="489"/>
      <c r="XCT159" s="489"/>
      <c r="XCU159" s="489"/>
      <c r="XCV159" s="489"/>
      <c r="XCW159" s="489"/>
      <c r="XCX159" s="489"/>
      <c r="XCY159" s="489"/>
      <c r="XCZ159" s="489"/>
      <c r="XDA159" s="489"/>
      <c r="XDB159" s="489"/>
      <c r="XDC159" s="489"/>
      <c r="XDD159" s="489"/>
      <c r="XDE159" s="489"/>
      <c r="XDF159" s="489"/>
      <c r="XDG159" s="489"/>
      <c r="XDH159" s="489"/>
      <c r="XDI159" s="489"/>
      <c r="XDJ159" s="489"/>
      <c r="XDK159" s="489"/>
      <c r="XDL159" s="489"/>
      <c r="XDM159" s="489"/>
      <c r="XDN159" s="489"/>
      <c r="XDO159" s="489"/>
      <c r="XDP159" s="489"/>
      <c r="XDQ159" s="489"/>
      <c r="XDR159" s="489"/>
      <c r="XDS159" s="489"/>
      <c r="XDT159" s="489"/>
      <c r="XDU159" s="489"/>
      <c r="XDV159" s="489"/>
      <c r="XDW159" s="489"/>
      <c r="XDX159" s="489"/>
      <c r="XDY159" s="489"/>
      <c r="XDZ159" s="489"/>
      <c r="XEA159" s="489"/>
      <c r="XEB159" s="489"/>
      <c r="XEC159" s="489"/>
      <c r="XED159" s="489"/>
      <c r="XEE159" s="489"/>
      <c r="XEF159" s="489"/>
      <c r="XEG159" s="489"/>
      <c r="XEH159" s="489"/>
      <c r="XEI159" s="489"/>
      <c r="XEJ159" s="489"/>
      <c r="XEK159" s="489"/>
      <c r="XEL159" s="489"/>
      <c r="XEM159" s="489"/>
      <c r="XEN159" s="489"/>
      <c r="XEO159" s="489"/>
      <c r="XEP159" s="489"/>
      <c r="XEQ159" s="489"/>
      <c r="XER159" s="489"/>
      <c r="XES159" s="489"/>
      <c r="XET159" s="489"/>
      <c r="XEU159" s="489"/>
      <c r="XEV159" s="489"/>
      <c r="XEW159" s="489"/>
      <c r="XEX159" s="489"/>
      <c r="XEY159" s="489"/>
      <c r="XEZ159" s="489"/>
      <c r="XFA159" s="489"/>
      <c r="XFB159" s="489"/>
      <c r="XFC159" s="489"/>
      <c r="XFD159" s="489"/>
    </row>
    <row r="160" spans="1:16384" s="208" customFormat="1" ht="16.5" customHeight="1">
      <c r="A160" s="405" t="s">
        <v>1143</v>
      </c>
      <c r="B160" s="405"/>
      <c r="C160" s="405"/>
      <c r="D160" s="405"/>
      <c r="E160" s="405"/>
      <c r="F160" s="405"/>
      <c r="G160" s="402"/>
      <c r="H160" s="402"/>
      <c r="I160" s="402"/>
      <c r="J160" s="402"/>
      <c r="K160" s="402"/>
      <c r="L160" s="402"/>
    </row>
    <row r="161" spans="1:12" s="208" customFormat="1" ht="16.5" customHeight="1">
      <c r="A161" s="405"/>
      <c r="B161" s="405"/>
      <c r="C161" s="405"/>
      <c r="D161" s="405"/>
      <c r="E161" s="405"/>
      <c r="F161" s="405"/>
      <c r="G161" s="303"/>
      <c r="H161" s="303"/>
      <c r="I161" s="303"/>
      <c r="J161" s="303"/>
      <c r="K161" s="303"/>
      <c r="L161" s="303"/>
    </row>
    <row r="162" spans="1:12" s="208" customFormat="1" ht="16.5" customHeight="1">
      <c r="A162" s="405" t="s">
        <v>517</v>
      </c>
      <c r="B162" s="405"/>
      <c r="C162" s="405"/>
      <c r="D162" s="405"/>
      <c r="E162" s="405"/>
      <c r="F162" s="405"/>
      <c r="G162" s="289"/>
      <c r="H162" s="289"/>
      <c r="I162" s="289"/>
      <c r="J162" s="289"/>
      <c r="K162" s="289"/>
      <c r="L162" s="289"/>
    </row>
    <row r="163" spans="1:12" s="208" customFormat="1" ht="16.5" customHeight="1">
      <c r="A163" s="402" t="s">
        <v>518</v>
      </c>
      <c r="B163" s="402"/>
      <c r="C163" s="402"/>
      <c r="D163" s="402"/>
      <c r="E163" s="402"/>
      <c r="F163" s="402"/>
      <c r="G163" s="289"/>
      <c r="H163" s="289"/>
      <c r="I163" s="289"/>
      <c r="J163" s="289"/>
      <c r="K163" s="289"/>
      <c r="L163" s="289"/>
    </row>
    <row r="164" spans="1:12" s="208" customFormat="1" ht="16.5" customHeight="1">
      <c r="A164" s="402" t="s">
        <v>761</v>
      </c>
      <c r="B164" s="402"/>
      <c r="C164" s="402"/>
      <c r="D164" s="402"/>
      <c r="E164" s="402"/>
      <c r="F164" s="402"/>
      <c r="G164" s="289"/>
      <c r="H164" s="289"/>
      <c r="I164" s="289"/>
      <c r="J164" s="289"/>
      <c r="K164" s="289"/>
      <c r="L164" s="289"/>
    </row>
    <row r="165" spans="1:12" s="208" customFormat="1" ht="27" customHeight="1">
      <c r="A165" s="402" t="s">
        <v>762</v>
      </c>
      <c r="B165" s="402"/>
      <c r="C165" s="402"/>
      <c r="D165" s="402"/>
      <c r="E165" s="402"/>
      <c r="F165" s="402"/>
      <c r="G165" s="289"/>
      <c r="H165" s="289"/>
      <c r="I165" s="289"/>
      <c r="J165" s="289"/>
      <c r="K165" s="289"/>
      <c r="L165" s="289"/>
    </row>
    <row r="166" spans="1:12" s="208" customFormat="1" ht="35.450000000000003" customHeight="1">
      <c r="A166" s="402" t="s">
        <v>901</v>
      </c>
      <c r="B166" s="402"/>
      <c r="C166" s="402"/>
      <c r="D166" s="402"/>
      <c r="E166" s="402"/>
      <c r="F166" s="402"/>
      <c r="G166" s="289"/>
      <c r="H166" s="289"/>
      <c r="I166" s="289"/>
      <c r="J166" s="289"/>
      <c r="K166" s="289"/>
      <c r="L166" s="289"/>
    </row>
    <row r="167" spans="1:12" s="208" customFormat="1" ht="16.5" customHeight="1">
      <c r="A167" s="402" t="s">
        <v>902</v>
      </c>
      <c r="B167" s="402"/>
      <c r="C167" s="402"/>
      <c r="D167" s="402"/>
      <c r="E167" s="402"/>
      <c r="F167" s="402"/>
      <c r="G167" s="289"/>
      <c r="H167" s="289"/>
      <c r="I167" s="289"/>
      <c r="J167" s="289"/>
      <c r="K167" s="289"/>
      <c r="L167" s="289"/>
    </row>
    <row r="168" spans="1:12" s="208" customFormat="1" ht="27.6" customHeight="1">
      <c r="A168" s="402" t="s">
        <v>711</v>
      </c>
      <c r="B168" s="402"/>
      <c r="C168" s="402"/>
      <c r="D168" s="402"/>
      <c r="E168" s="402"/>
      <c r="F168" s="402"/>
      <c r="G168" s="289"/>
      <c r="H168" s="289"/>
      <c r="I168" s="289"/>
      <c r="J168" s="289"/>
      <c r="K168" s="289"/>
      <c r="L168" s="289"/>
    </row>
    <row r="169" spans="1:12" s="208" customFormat="1" ht="41.25" customHeight="1">
      <c r="A169" s="408" t="s">
        <v>980</v>
      </c>
      <c r="B169" s="408"/>
      <c r="C169" s="408"/>
      <c r="D169" s="408"/>
      <c r="E169" s="408"/>
      <c r="F169" s="408"/>
      <c r="G169" s="289"/>
      <c r="H169" s="289"/>
      <c r="I169" s="289"/>
      <c r="J169" s="289"/>
      <c r="K169" s="289"/>
      <c r="L169" s="289"/>
    </row>
    <row r="170" spans="1:12" s="208" customFormat="1" ht="16.5" customHeight="1">
      <c r="A170" s="402" t="s">
        <v>519</v>
      </c>
      <c r="B170" s="402"/>
      <c r="C170" s="402"/>
      <c r="D170" s="402"/>
      <c r="E170" s="402"/>
      <c r="F170" s="402"/>
      <c r="G170" s="289"/>
      <c r="H170" s="289"/>
      <c r="I170" s="289"/>
      <c r="J170" s="289"/>
      <c r="K170" s="289"/>
      <c r="L170" s="289"/>
    </row>
    <row r="171" spans="1:12" s="208" customFormat="1" ht="16.5" customHeight="1">
      <c r="A171" s="402" t="s">
        <v>520</v>
      </c>
      <c r="B171" s="402"/>
      <c r="C171" s="402"/>
      <c r="D171" s="402"/>
      <c r="E171" s="402"/>
      <c r="F171" s="402"/>
      <c r="G171" s="289"/>
      <c r="H171" s="289"/>
      <c r="I171" s="289"/>
      <c r="J171" s="289"/>
      <c r="K171" s="289"/>
      <c r="L171" s="289"/>
    </row>
    <row r="172" spans="1:12" s="208" customFormat="1" ht="16.5" customHeight="1">
      <c r="A172" s="402" t="s">
        <v>521</v>
      </c>
      <c r="B172" s="402"/>
      <c r="C172" s="402"/>
      <c r="D172" s="402"/>
      <c r="E172" s="402"/>
      <c r="F172" s="402"/>
      <c r="G172" s="289"/>
      <c r="H172" s="289"/>
      <c r="I172" s="289"/>
      <c r="J172" s="289"/>
      <c r="K172" s="289"/>
      <c r="L172" s="289"/>
    </row>
    <row r="173" spans="1:12" s="208" customFormat="1" ht="16.5" customHeight="1">
      <c r="A173" s="402" t="s">
        <v>522</v>
      </c>
      <c r="B173" s="402"/>
      <c r="C173" s="402"/>
      <c r="D173" s="402"/>
      <c r="E173" s="402"/>
      <c r="F173" s="402"/>
      <c r="G173" s="289"/>
      <c r="H173" s="289"/>
      <c r="I173" s="289"/>
      <c r="J173" s="289"/>
      <c r="K173" s="289"/>
      <c r="L173" s="289"/>
    </row>
    <row r="174" spans="1:12" s="208" customFormat="1" ht="16.5" customHeight="1">
      <c r="A174" s="402" t="s">
        <v>523</v>
      </c>
      <c r="B174" s="402"/>
      <c r="C174" s="402"/>
      <c r="D174" s="402"/>
      <c r="E174" s="402"/>
      <c r="F174" s="402"/>
      <c r="G174" s="289"/>
      <c r="H174" s="289"/>
      <c r="I174" s="289"/>
      <c r="J174" s="289"/>
      <c r="K174" s="289"/>
      <c r="L174" s="289"/>
    </row>
    <row r="175" spans="1:12" s="208" customFormat="1" ht="16.5" customHeight="1">
      <c r="A175" s="402"/>
      <c r="B175" s="402"/>
      <c r="C175" s="402"/>
      <c r="D175" s="402"/>
      <c r="E175" s="402"/>
      <c r="F175" s="402"/>
      <c r="G175" s="289"/>
      <c r="H175" s="289"/>
      <c r="I175" s="289"/>
      <c r="J175" s="289"/>
      <c r="K175" s="289"/>
      <c r="L175" s="289"/>
    </row>
    <row r="176" spans="1:12" s="208" customFormat="1" ht="16.5" customHeight="1">
      <c r="A176" s="405" t="s">
        <v>524</v>
      </c>
      <c r="B176" s="405"/>
      <c r="C176" s="405"/>
      <c r="D176" s="405"/>
      <c r="E176" s="405"/>
      <c r="F176" s="405"/>
      <c r="G176" s="289"/>
      <c r="H176" s="289"/>
      <c r="I176" s="289"/>
      <c r="J176" s="289"/>
      <c r="K176" s="289"/>
      <c r="L176" s="289"/>
    </row>
    <row r="177" spans="1:12" s="208" customFormat="1" ht="16.5" customHeight="1">
      <c r="A177" s="402" t="s">
        <v>518</v>
      </c>
      <c r="B177" s="402"/>
      <c r="C177" s="402"/>
      <c r="D177" s="402"/>
      <c r="E177" s="402"/>
      <c r="F177" s="402"/>
      <c r="G177" s="289"/>
      <c r="H177" s="289"/>
      <c r="I177" s="289"/>
      <c r="J177" s="289"/>
      <c r="K177" s="289"/>
      <c r="L177" s="289"/>
    </row>
    <row r="178" spans="1:12" s="208" customFormat="1" ht="16.5" customHeight="1">
      <c r="A178" s="402" t="s">
        <v>903</v>
      </c>
      <c r="B178" s="402"/>
      <c r="C178" s="402"/>
      <c r="D178" s="402"/>
      <c r="E178" s="402"/>
      <c r="F178" s="402"/>
      <c r="G178" s="289"/>
      <c r="H178" s="289"/>
      <c r="I178" s="289"/>
      <c r="J178" s="289"/>
      <c r="K178" s="289"/>
      <c r="L178" s="289"/>
    </row>
    <row r="179" spans="1:12" s="208" customFormat="1" ht="16.5" customHeight="1">
      <c r="A179" s="402" t="s">
        <v>1144</v>
      </c>
      <c r="B179" s="402"/>
      <c r="C179" s="402"/>
      <c r="D179" s="402"/>
      <c r="E179" s="402"/>
      <c r="F179" s="402"/>
      <c r="G179" s="289"/>
      <c r="H179" s="289"/>
      <c r="I179" s="289"/>
      <c r="J179" s="289"/>
      <c r="K179" s="289"/>
      <c r="L179" s="289"/>
    </row>
    <row r="180" spans="1:12" s="208" customFormat="1" ht="16.5" customHeight="1">
      <c r="A180" s="490"/>
      <c r="B180" s="490"/>
      <c r="C180" s="490"/>
      <c r="D180" s="490"/>
      <c r="E180" s="490"/>
      <c r="F180" s="490"/>
      <c r="G180" s="289"/>
      <c r="H180" s="289"/>
      <c r="I180" s="289"/>
      <c r="J180" s="289"/>
      <c r="K180" s="289"/>
      <c r="L180" s="289"/>
    </row>
    <row r="181" spans="1:12" s="208" customFormat="1" ht="16.5" customHeight="1">
      <c r="A181" s="405" t="s">
        <v>525</v>
      </c>
      <c r="B181" s="405"/>
      <c r="C181" s="405"/>
      <c r="D181" s="405"/>
      <c r="E181" s="405"/>
      <c r="F181" s="405"/>
      <c r="G181" s="289"/>
      <c r="H181" s="289"/>
      <c r="I181" s="289"/>
      <c r="J181" s="289"/>
      <c r="K181" s="289"/>
      <c r="L181" s="289"/>
    </row>
    <row r="182" spans="1:12" s="208" customFormat="1" ht="16.5" customHeight="1">
      <c r="A182" s="402" t="s">
        <v>526</v>
      </c>
      <c r="B182" s="402"/>
      <c r="C182" s="402"/>
      <c r="D182" s="402"/>
      <c r="E182" s="402"/>
      <c r="F182" s="402"/>
      <c r="G182" s="289"/>
      <c r="H182" s="289"/>
      <c r="I182" s="289"/>
      <c r="J182" s="289"/>
      <c r="K182" s="289"/>
      <c r="L182" s="289"/>
    </row>
    <row r="183" spans="1:12" s="208" customFormat="1" ht="16.5" customHeight="1">
      <c r="A183" s="402" t="s">
        <v>698</v>
      </c>
      <c r="B183" s="402"/>
      <c r="C183" s="402"/>
      <c r="D183" s="402"/>
      <c r="E183" s="402"/>
      <c r="F183" s="402"/>
      <c r="G183" s="289"/>
      <c r="H183" s="289"/>
      <c r="I183" s="289"/>
      <c r="J183" s="289"/>
      <c r="K183" s="289"/>
      <c r="L183" s="289"/>
    </row>
    <row r="184" spans="1:12" s="208" customFormat="1" ht="16.5" customHeight="1">
      <c r="A184" s="402" t="s">
        <v>699</v>
      </c>
      <c r="B184" s="402"/>
      <c r="C184" s="402"/>
      <c r="D184" s="402"/>
      <c r="E184" s="402"/>
      <c r="F184" s="402"/>
      <c r="G184" s="289"/>
      <c r="H184" s="289"/>
      <c r="I184" s="289"/>
      <c r="J184" s="289"/>
      <c r="K184" s="289"/>
      <c r="L184" s="289"/>
    </row>
    <row r="185" spans="1:12" s="208" customFormat="1" ht="16.5" customHeight="1">
      <c r="A185" s="402" t="s">
        <v>700</v>
      </c>
      <c r="B185" s="402"/>
      <c r="C185" s="402"/>
      <c r="D185" s="402"/>
      <c r="E185" s="402"/>
      <c r="F185" s="402"/>
      <c r="G185" s="289"/>
      <c r="H185" s="289"/>
      <c r="I185" s="289"/>
      <c r="J185" s="289"/>
      <c r="K185" s="289"/>
      <c r="L185" s="289"/>
    </row>
    <row r="186" spans="1:12" s="208" customFormat="1" ht="16.5" customHeight="1">
      <c r="A186" s="490"/>
      <c r="B186" s="490"/>
      <c r="C186" s="490"/>
      <c r="D186" s="490"/>
      <c r="E186" s="490"/>
      <c r="F186" s="490"/>
      <c r="G186" s="289"/>
      <c r="H186" s="289"/>
      <c r="I186" s="289"/>
      <c r="J186" s="289"/>
      <c r="K186" s="289"/>
      <c r="L186" s="289"/>
    </row>
    <row r="187" spans="1:12" s="208" customFormat="1" ht="16.5" customHeight="1">
      <c r="A187" s="405" t="s">
        <v>527</v>
      </c>
      <c r="B187" s="405"/>
      <c r="C187" s="405"/>
      <c r="D187" s="405"/>
      <c r="E187" s="405"/>
      <c r="F187" s="405"/>
      <c r="G187" s="289"/>
      <c r="H187" s="289"/>
      <c r="I187" s="289"/>
      <c r="J187" s="289"/>
      <c r="K187" s="289"/>
      <c r="L187" s="289"/>
    </row>
    <row r="188" spans="1:12" s="208" customFormat="1" ht="16.5" customHeight="1">
      <c r="A188" s="402" t="s">
        <v>528</v>
      </c>
      <c r="B188" s="402"/>
      <c r="C188" s="402"/>
      <c r="D188" s="402"/>
      <c r="E188" s="402"/>
      <c r="F188" s="402"/>
      <c r="G188" s="289"/>
      <c r="H188" s="289"/>
      <c r="I188" s="289"/>
      <c r="J188" s="289"/>
      <c r="K188" s="289"/>
      <c r="L188" s="289"/>
    </row>
    <row r="189" spans="1:12" s="208" customFormat="1" ht="16.5" customHeight="1">
      <c r="A189" s="402" t="s">
        <v>904</v>
      </c>
      <c r="B189" s="402"/>
      <c r="C189" s="402"/>
      <c r="D189" s="402"/>
      <c r="E189" s="402"/>
      <c r="F189" s="402"/>
      <c r="G189" s="289"/>
      <c r="H189" s="289"/>
      <c r="I189" s="289"/>
      <c r="J189" s="289"/>
      <c r="K189" s="289"/>
      <c r="L189" s="289"/>
    </row>
    <row r="190" spans="1:12" s="208" customFormat="1" ht="16.5" customHeight="1">
      <c r="A190" s="402" t="s">
        <v>529</v>
      </c>
      <c r="B190" s="402"/>
      <c r="C190" s="402"/>
      <c r="D190" s="402"/>
      <c r="E190" s="402"/>
      <c r="F190" s="402"/>
      <c r="G190" s="289"/>
      <c r="H190" s="289"/>
      <c r="I190" s="289"/>
      <c r="J190" s="289"/>
      <c r="K190" s="289"/>
      <c r="L190" s="289"/>
    </row>
    <row r="191" spans="1:12" s="208" customFormat="1" ht="16.5" customHeight="1">
      <c r="A191" s="402" t="s">
        <v>530</v>
      </c>
      <c r="B191" s="402"/>
      <c r="C191" s="402"/>
      <c r="D191" s="402"/>
      <c r="E191" s="402"/>
      <c r="F191" s="402"/>
      <c r="G191" s="289"/>
      <c r="H191" s="289"/>
      <c r="I191" s="289"/>
      <c r="J191" s="289"/>
      <c r="K191" s="289"/>
      <c r="L191" s="289"/>
    </row>
    <row r="192" spans="1:12" s="208" customFormat="1" ht="16.5" customHeight="1">
      <c r="A192" s="402"/>
      <c r="B192" s="402"/>
      <c r="C192" s="402"/>
      <c r="D192" s="402"/>
      <c r="E192" s="402"/>
      <c r="F192" s="402"/>
      <c r="G192" s="289"/>
      <c r="H192" s="289"/>
      <c r="I192" s="289"/>
      <c r="J192" s="289"/>
      <c r="K192" s="289"/>
      <c r="L192" s="289"/>
    </row>
    <row r="193" spans="1:12" s="208" customFormat="1" ht="16.5" customHeight="1">
      <c r="A193" s="405" t="s">
        <v>531</v>
      </c>
      <c r="B193" s="405"/>
      <c r="C193" s="405"/>
      <c r="D193" s="405"/>
      <c r="E193" s="405"/>
      <c r="F193" s="405"/>
      <c r="G193" s="289"/>
      <c r="H193" s="289"/>
      <c r="I193" s="289"/>
      <c r="J193" s="289"/>
      <c r="K193" s="289"/>
      <c r="L193" s="289"/>
    </row>
    <row r="194" spans="1:12" s="208" customFormat="1" ht="16.5" customHeight="1">
      <c r="A194" s="402" t="s">
        <v>532</v>
      </c>
      <c r="B194" s="402"/>
      <c r="C194" s="402"/>
      <c r="D194" s="402"/>
      <c r="E194" s="402"/>
      <c r="F194" s="402"/>
      <c r="G194" s="289"/>
      <c r="H194" s="289"/>
      <c r="I194" s="289"/>
      <c r="J194" s="289"/>
      <c r="K194" s="289"/>
      <c r="L194" s="289"/>
    </row>
    <row r="195" spans="1:12" s="208" customFormat="1" ht="16.5" customHeight="1">
      <c r="A195" s="491" t="s">
        <v>533</v>
      </c>
      <c r="B195" s="491"/>
      <c r="C195" s="491"/>
      <c r="D195" s="491"/>
      <c r="E195" s="491"/>
      <c r="F195" s="491"/>
      <c r="G195" s="289"/>
      <c r="H195" s="289"/>
      <c r="I195" s="289"/>
      <c r="J195" s="289"/>
      <c r="K195" s="289"/>
      <c r="L195" s="289"/>
    </row>
    <row r="196" spans="1:12" s="208" customFormat="1" ht="16.5" customHeight="1">
      <c r="A196" s="492" t="s">
        <v>1169</v>
      </c>
      <c r="B196" s="492"/>
      <c r="C196" s="492"/>
      <c r="D196" s="492"/>
      <c r="E196" s="493"/>
      <c r="F196" s="493"/>
      <c r="G196" s="289"/>
      <c r="H196" s="289"/>
      <c r="I196" s="289"/>
      <c r="J196" s="289"/>
      <c r="K196" s="289"/>
      <c r="L196" s="289"/>
    </row>
    <row r="197" spans="1:12" s="273" customFormat="1" ht="16.5" customHeight="1">
      <c r="A197" s="492" t="s">
        <v>905</v>
      </c>
      <c r="B197" s="492"/>
      <c r="C197" s="492"/>
      <c r="D197" s="492"/>
      <c r="E197" s="493"/>
      <c r="F197" s="493"/>
      <c r="G197" s="311"/>
      <c r="H197" s="311"/>
      <c r="I197" s="311"/>
      <c r="J197" s="311"/>
      <c r="K197" s="311"/>
      <c r="L197" s="311"/>
    </row>
    <row r="198" spans="1:12" s="273" customFormat="1" ht="16.5" customHeight="1">
      <c r="A198" s="491" t="s">
        <v>771</v>
      </c>
      <c r="B198" s="491"/>
      <c r="C198" s="491"/>
      <c r="D198" s="491"/>
      <c r="E198" s="494"/>
      <c r="F198" s="494"/>
      <c r="G198" s="311"/>
      <c r="H198" s="311"/>
      <c r="I198" s="311"/>
      <c r="J198" s="311"/>
      <c r="K198" s="311"/>
      <c r="L198" s="311"/>
    </row>
    <row r="199" spans="1:12" s="273" customFormat="1" ht="16.5" customHeight="1">
      <c r="A199" s="491" t="s">
        <v>772</v>
      </c>
      <c r="B199" s="491"/>
      <c r="C199" s="491"/>
      <c r="D199" s="491"/>
      <c r="E199" s="494"/>
      <c r="F199" s="494"/>
      <c r="G199" s="311"/>
      <c r="H199" s="311"/>
      <c r="I199" s="311"/>
      <c r="J199" s="311"/>
      <c r="K199" s="311"/>
      <c r="L199" s="311"/>
    </row>
    <row r="200" spans="1:12" s="273" customFormat="1" ht="16.5" customHeight="1">
      <c r="A200" s="492" t="s">
        <v>1147</v>
      </c>
      <c r="B200" s="492"/>
      <c r="C200" s="492"/>
      <c r="D200" s="492"/>
      <c r="E200" s="493"/>
      <c r="F200" s="493"/>
      <c r="G200" s="311"/>
      <c r="H200" s="311"/>
      <c r="I200" s="311"/>
      <c r="J200" s="311"/>
      <c r="K200" s="311"/>
      <c r="L200" s="311"/>
    </row>
    <row r="201" spans="1:12" s="273" customFormat="1" ht="16.5" customHeight="1">
      <c r="A201" s="492" t="s">
        <v>1148</v>
      </c>
      <c r="B201" s="492"/>
      <c r="C201" s="492"/>
      <c r="D201" s="492"/>
      <c r="E201" s="493"/>
      <c r="F201" s="493"/>
      <c r="G201" s="311"/>
      <c r="H201" s="311"/>
      <c r="I201" s="311"/>
      <c r="J201" s="311"/>
      <c r="K201" s="311"/>
      <c r="L201" s="311"/>
    </row>
    <row r="202" spans="1:12" s="273" customFormat="1" ht="16.5" customHeight="1">
      <c r="A202" s="402" t="s">
        <v>534</v>
      </c>
      <c r="B202" s="402"/>
      <c r="C202" s="402"/>
      <c r="D202" s="402"/>
      <c r="E202" s="402"/>
      <c r="F202" s="402"/>
      <c r="G202" s="311"/>
      <c r="H202" s="311"/>
      <c r="I202" s="311"/>
      <c r="J202" s="311"/>
      <c r="K202" s="311"/>
      <c r="L202" s="311"/>
    </row>
    <row r="203" spans="1:12" s="273" customFormat="1" ht="16.5" customHeight="1">
      <c r="A203" s="405"/>
      <c r="B203" s="405"/>
      <c r="C203" s="405"/>
      <c r="D203" s="405"/>
      <c r="E203" s="405"/>
      <c r="F203" s="405"/>
      <c r="G203" s="311"/>
      <c r="H203" s="311"/>
      <c r="I203" s="311"/>
      <c r="J203" s="311"/>
      <c r="K203" s="311"/>
      <c r="L203" s="311"/>
    </row>
    <row r="204" spans="1:12" s="273" customFormat="1" ht="16.5" customHeight="1">
      <c r="A204" s="402" t="s">
        <v>535</v>
      </c>
      <c r="B204" s="402"/>
      <c r="C204" s="402"/>
      <c r="D204" s="402"/>
      <c r="E204" s="402"/>
      <c r="F204" s="402"/>
      <c r="G204" s="311"/>
      <c r="H204" s="311"/>
      <c r="I204" s="311"/>
      <c r="J204" s="311"/>
      <c r="K204" s="311"/>
      <c r="L204" s="311"/>
    </row>
    <row r="205" spans="1:12" s="273" customFormat="1" ht="16.5" customHeight="1">
      <c r="A205" s="402" t="s">
        <v>536</v>
      </c>
      <c r="B205" s="402"/>
      <c r="C205" s="402"/>
      <c r="D205" s="402"/>
      <c r="E205" s="402"/>
      <c r="F205" s="402"/>
      <c r="G205" s="311"/>
      <c r="H205" s="311"/>
      <c r="I205" s="311"/>
      <c r="J205" s="311"/>
      <c r="K205" s="311"/>
      <c r="L205" s="311"/>
    </row>
    <row r="206" spans="1:12" s="273" customFormat="1" ht="18" customHeight="1">
      <c r="A206" s="402" t="s">
        <v>537</v>
      </c>
      <c r="B206" s="402"/>
      <c r="C206" s="402"/>
      <c r="D206" s="402"/>
      <c r="E206" s="402"/>
      <c r="F206" s="402"/>
      <c r="G206" s="311"/>
      <c r="H206" s="311"/>
      <c r="I206" s="311"/>
      <c r="J206" s="311"/>
      <c r="K206" s="311"/>
      <c r="L206" s="311"/>
    </row>
    <row r="207" spans="1:12" s="273" customFormat="1" ht="20.25" customHeight="1">
      <c r="A207" s="402" t="s">
        <v>538</v>
      </c>
      <c r="B207" s="402"/>
      <c r="C207" s="402"/>
      <c r="D207" s="402"/>
      <c r="E207" s="402"/>
      <c r="F207" s="402"/>
      <c r="G207" s="311"/>
      <c r="H207" s="311"/>
      <c r="I207" s="311"/>
      <c r="J207" s="311"/>
      <c r="K207" s="311"/>
      <c r="L207" s="311"/>
    </row>
    <row r="208" spans="1:12" s="208" customFormat="1" ht="29.1" customHeight="1">
      <c r="A208" s="408" t="s">
        <v>1164</v>
      </c>
      <c r="B208" s="408"/>
      <c r="C208" s="408"/>
      <c r="D208" s="408"/>
      <c r="E208" s="408"/>
      <c r="F208" s="408"/>
      <c r="G208" s="289"/>
      <c r="H208" s="289"/>
      <c r="I208" s="289"/>
      <c r="J208" s="289"/>
      <c r="K208" s="289"/>
      <c r="L208" s="289"/>
    </row>
    <row r="209" spans="1:12" s="208" customFormat="1" ht="16.5" customHeight="1">
      <c r="A209" s="402" t="s">
        <v>781</v>
      </c>
      <c r="B209" s="402"/>
      <c r="C209" s="402"/>
      <c r="D209" s="402"/>
      <c r="E209" s="402"/>
      <c r="F209" s="402"/>
      <c r="G209" s="289"/>
      <c r="H209" s="289"/>
      <c r="I209" s="289"/>
      <c r="J209" s="289"/>
      <c r="K209" s="289"/>
      <c r="L209" s="289"/>
    </row>
    <row r="210" spans="1:12" s="208" customFormat="1" ht="16.5" customHeight="1">
      <c r="A210" s="402" t="s">
        <v>782</v>
      </c>
      <c r="B210" s="402"/>
      <c r="C210" s="402"/>
      <c r="D210" s="402"/>
      <c r="E210" s="402"/>
      <c r="F210" s="402"/>
      <c r="G210" s="289"/>
      <c r="H210" s="289"/>
      <c r="I210" s="289"/>
      <c r="J210" s="289"/>
      <c r="K210" s="289"/>
      <c r="L210" s="289"/>
    </row>
    <row r="211" spans="1:12" s="208" customFormat="1" ht="16.5" customHeight="1">
      <c r="A211" s="402" t="s">
        <v>783</v>
      </c>
      <c r="B211" s="402"/>
      <c r="C211" s="402"/>
      <c r="D211" s="402"/>
      <c r="E211" s="402"/>
      <c r="F211" s="402"/>
      <c r="G211" s="289"/>
      <c r="H211" s="289"/>
      <c r="I211" s="289"/>
      <c r="J211" s="289"/>
      <c r="K211" s="289"/>
      <c r="L211" s="289"/>
    </row>
    <row r="212" spans="1:12" s="208" customFormat="1" ht="16.5" customHeight="1">
      <c r="A212" s="402" t="s">
        <v>539</v>
      </c>
      <c r="B212" s="402"/>
      <c r="C212" s="402"/>
      <c r="D212" s="402"/>
      <c r="E212" s="402"/>
      <c r="F212" s="402"/>
      <c r="G212" s="289"/>
      <c r="H212" s="289"/>
      <c r="I212" s="289"/>
      <c r="J212" s="289"/>
      <c r="K212" s="289"/>
      <c r="L212" s="289"/>
    </row>
    <row r="213" spans="1:12" s="208" customFormat="1" ht="16.5" customHeight="1">
      <c r="A213" s="402" t="s">
        <v>784</v>
      </c>
      <c r="B213" s="402"/>
      <c r="C213" s="402"/>
      <c r="D213" s="402"/>
      <c r="E213" s="402"/>
      <c r="F213" s="402"/>
      <c r="G213" s="289"/>
      <c r="H213" s="289"/>
      <c r="I213" s="289"/>
      <c r="J213" s="289"/>
      <c r="K213" s="289"/>
      <c r="L213" s="289"/>
    </row>
    <row r="214" spans="1:12" s="208" customFormat="1" ht="16.5" customHeight="1">
      <c r="A214" s="402" t="s">
        <v>540</v>
      </c>
      <c r="B214" s="402"/>
      <c r="C214" s="402"/>
      <c r="D214" s="402"/>
      <c r="E214" s="402"/>
      <c r="F214" s="402"/>
      <c r="G214" s="289"/>
      <c r="H214" s="289"/>
      <c r="I214" s="289"/>
      <c r="J214" s="289"/>
      <c r="K214" s="289"/>
      <c r="L214" s="289"/>
    </row>
    <row r="215" spans="1:12" s="208" customFormat="1" ht="16.5" customHeight="1">
      <c r="A215" s="402" t="s">
        <v>1118</v>
      </c>
      <c r="B215" s="402"/>
      <c r="C215" s="402"/>
      <c r="D215" s="402"/>
      <c r="E215" s="402"/>
      <c r="F215" s="402"/>
      <c r="G215" s="289"/>
      <c r="H215" s="289"/>
      <c r="I215" s="289"/>
      <c r="J215" s="289"/>
      <c r="K215" s="289"/>
      <c r="L215" s="289"/>
    </row>
    <row r="216" spans="1:12" s="208" customFormat="1" ht="16.5" customHeight="1">
      <c r="A216" s="402" t="s">
        <v>906</v>
      </c>
      <c r="B216" s="402"/>
      <c r="C216" s="402"/>
      <c r="D216" s="402"/>
      <c r="E216" s="402"/>
      <c r="F216" s="402"/>
      <c r="G216" s="289"/>
      <c r="H216" s="289"/>
      <c r="I216" s="289"/>
      <c r="J216" s="289"/>
      <c r="K216" s="289"/>
      <c r="L216" s="289"/>
    </row>
    <row r="217" spans="1:12" s="208" customFormat="1" ht="16.5" customHeight="1">
      <c r="A217" s="495" t="s">
        <v>541</v>
      </c>
      <c r="B217" s="495"/>
      <c r="C217" s="495"/>
      <c r="D217" s="495"/>
      <c r="E217" s="495"/>
      <c r="F217" s="495"/>
      <c r="G217" s="289"/>
      <c r="H217" s="289"/>
      <c r="I217" s="289"/>
      <c r="J217" s="289"/>
      <c r="K217" s="289"/>
      <c r="L217" s="289"/>
    </row>
    <row r="218" spans="1:12" s="208" customFormat="1" ht="16.5" customHeight="1">
      <c r="A218" s="495" t="s">
        <v>542</v>
      </c>
      <c r="B218" s="495"/>
      <c r="C218" s="495"/>
      <c r="D218" s="495"/>
      <c r="E218" s="495"/>
      <c r="F218" s="495"/>
      <c r="G218" s="289"/>
      <c r="H218" s="289"/>
      <c r="I218" s="289"/>
      <c r="J218" s="289"/>
      <c r="K218" s="289"/>
      <c r="L218" s="289"/>
    </row>
    <row r="219" spans="1:12" s="208" customFormat="1" ht="16.5" customHeight="1">
      <c r="A219" s="495" t="s">
        <v>543</v>
      </c>
      <c r="B219" s="495"/>
      <c r="C219" s="495"/>
      <c r="D219" s="495"/>
      <c r="E219" s="495"/>
      <c r="F219" s="495"/>
      <c r="G219" s="289"/>
      <c r="H219" s="289"/>
      <c r="I219" s="289"/>
      <c r="J219" s="289"/>
      <c r="K219" s="289"/>
      <c r="L219" s="289"/>
    </row>
    <row r="220" spans="1:12" s="208" customFormat="1" ht="16.5" customHeight="1">
      <c r="A220" s="495" t="s">
        <v>544</v>
      </c>
      <c r="B220" s="495"/>
      <c r="C220" s="495"/>
      <c r="D220" s="495"/>
      <c r="E220" s="495"/>
      <c r="F220" s="495"/>
      <c r="G220" s="289"/>
      <c r="H220" s="289"/>
      <c r="I220" s="289"/>
      <c r="J220" s="289"/>
      <c r="K220" s="289"/>
      <c r="L220" s="289"/>
    </row>
    <row r="221" spans="1:12" s="208" customFormat="1" ht="16.5" customHeight="1">
      <c r="A221" s="402" t="s">
        <v>785</v>
      </c>
      <c r="B221" s="402"/>
      <c r="C221" s="402"/>
      <c r="D221" s="402"/>
      <c r="E221" s="402"/>
      <c r="F221" s="402"/>
      <c r="G221" s="289"/>
      <c r="H221" s="289"/>
      <c r="I221" s="289"/>
      <c r="J221" s="289"/>
      <c r="K221" s="289"/>
      <c r="L221" s="289"/>
    </row>
    <row r="222" spans="1:12" s="208" customFormat="1" ht="16.5" customHeight="1">
      <c r="A222" s="408" t="s">
        <v>545</v>
      </c>
      <c r="B222" s="408"/>
      <c r="C222" s="408"/>
      <c r="D222" s="408"/>
      <c r="E222" s="408"/>
      <c r="F222" s="408"/>
      <c r="G222" s="289"/>
      <c r="H222" s="289"/>
      <c r="I222" s="289"/>
      <c r="J222" s="289"/>
      <c r="K222" s="289"/>
      <c r="L222" s="289"/>
    </row>
    <row r="223" spans="1:12" s="208" customFormat="1" ht="16.5" customHeight="1">
      <c r="A223" s="402" t="s">
        <v>786</v>
      </c>
      <c r="B223" s="402"/>
      <c r="C223" s="402"/>
      <c r="D223" s="402"/>
      <c r="E223" s="402"/>
      <c r="F223" s="402"/>
      <c r="G223" s="289"/>
      <c r="H223" s="289"/>
      <c r="I223" s="289"/>
      <c r="J223" s="289"/>
      <c r="K223" s="289"/>
      <c r="L223" s="289"/>
    </row>
    <row r="224" spans="1:12" s="208" customFormat="1" ht="16.5" customHeight="1">
      <c r="A224" s="402" t="s">
        <v>787</v>
      </c>
      <c r="B224" s="402"/>
      <c r="C224" s="402"/>
      <c r="D224" s="402"/>
      <c r="E224" s="402"/>
      <c r="F224" s="402"/>
      <c r="G224" s="289"/>
      <c r="H224" s="289"/>
      <c r="I224" s="289"/>
      <c r="J224" s="289"/>
      <c r="K224" s="289"/>
      <c r="L224" s="289"/>
    </row>
    <row r="225" spans="1:12" ht="16.5" customHeight="1">
      <c r="A225" s="402" t="s">
        <v>788</v>
      </c>
      <c r="B225" s="402"/>
      <c r="C225" s="402"/>
      <c r="D225" s="402"/>
      <c r="E225" s="402"/>
      <c r="F225" s="402"/>
      <c r="G225" s="289"/>
      <c r="H225" s="311"/>
      <c r="I225" s="311"/>
      <c r="J225" s="311"/>
      <c r="K225" s="311"/>
      <c r="L225" s="311"/>
    </row>
    <row r="226" spans="1:12" ht="16.5" customHeight="1">
      <c r="A226" s="402" t="s">
        <v>546</v>
      </c>
      <c r="B226" s="402"/>
      <c r="C226" s="402"/>
      <c r="D226" s="402"/>
      <c r="E226" s="402"/>
      <c r="F226" s="402"/>
      <c r="G226" s="289"/>
      <c r="H226" s="311"/>
      <c r="I226" s="311"/>
      <c r="J226" s="311"/>
      <c r="K226" s="311"/>
      <c r="L226" s="311"/>
    </row>
    <row r="227" spans="1:12" ht="16.5" customHeight="1">
      <c r="A227" s="402" t="s">
        <v>1135</v>
      </c>
      <c r="B227" s="402"/>
      <c r="C227" s="402"/>
      <c r="D227" s="402"/>
      <c r="E227" s="402"/>
      <c r="F227" s="402"/>
      <c r="G227" s="289"/>
      <c r="H227" s="311"/>
      <c r="I227" s="311"/>
      <c r="J227" s="311"/>
      <c r="K227" s="311"/>
      <c r="L227" s="311"/>
    </row>
    <row r="228" spans="1:12" ht="16.5" customHeight="1">
      <c r="A228" s="402" t="s">
        <v>546</v>
      </c>
      <c r="B228" s="402"/>
      <c r="C228" s="402"/>
      <c r="D228" s="402"/>
      <c r="E228" s="402"/>
      <c r="F228" s="402"/>
      <c r="G228" s="289"/>
      <c r="H228" s="311"/>
      <c r="I228" s="311"/>
      <c r="J228" s="311"/>
      <c r="K228" s="311"/>
      <c r="L228" s="311"/>
    </row>
    <row r="229" spans="1:12" ht="16.5" customHeight="1">
      <c r="A229" s="303"/>
      <c r="B229" s="303"/>
      <c r="C229" s="303"/>
      <c r="D229" s="303"/>
      <c r="E229" s="303"/>
      <c r="F229" s="303"/>
      <c r="G229" s="289"/>
      <c r="H229" s="311"/>
      <c r="I229" s="311"/>
      <c r="J229" s="311"/>
      <c r="K229" s="311"/>
      <c r="L229" s="311"/>
    </row>
    <row r="230" spans="1:12" ht="16.5" customHeight="1">
      <c r="A230" s="405" t="s">
        <v>547</v>
      </c>
      <c r="B230" s="405"/>
      <c r="C230" s="405"/>
      <c r="D230" s="405"/>
      <c r="E230" s="405"/>
      <c r="F230" s="405"/>
      <c r="G230" s="289"/>
      <c r="H230" s="311"/>
      <c r="I230" s="311"/>
      <c r="J230" s="311"/>
      <c r="K230" s="311"/>
      <c r="L230" s="311"/>
    </row>
    <row r="231" spans="1:12" ht="16.5" customHeight="1">
      <c r="A231" s="402" t="s">
        <v>548</v>
      </c>
      <c r="B231" s="402"/>
      <c r="C231" s="402"/>
      <c r="D231" s="402"/>
      <c r="E231" s="402"/>
      <c r="F231" s="402"/>
      <c r="G231" s="289"/>
      <c r="H231" s="311"/>
      <c r="I231" s="311"/>
      <c r="J231" s="311"/>
      <c r="K231" s="311"/>
      <c r="L231" s="311"/>
    </row>
    <row r="232" spans="1:12" ht="16.5" customHeight="1">
      <c r="A232" s="491" t="s">
        <v>765</v>
      </c>
      <c r="B232" s="491"/>
      <c r="C232" s="491"/>
      <c r="D232" s="491"/>
      <c r="E232" s="491"/>
      <c r="F232" s="491"/>
      <c r="G232" s="289"/>
      <c r="H232" s="311"/>
      <c r="I232" s="311"/>
      <c r="J232" s="311"/>
      <c r="K232" s="311"/>
      <c r="L232" s="311"/>
    </row>
    <row r="233" spans="1:12" ht="16.5" customHeight="1">
      <c r="A233" s="491" t="s">
        <v>549</v>
      </c>
      <c r="B233" s="491"/>
      <c r="C233" s="491"/>
      <c r="D233" s="491"/>
      <c r="E233" s="491"/>
      <c r="F233" s="491"/>
      <c r="G233" s="289"/>
      <c r="H233" s="311"/>
      <c r="I233" s="311"/>
      <c r="J233" s="311"/>
      <c r="K233" s="311"/>
      <c r="L233" s="311"/>
    </row>
    <row r="234" spans="1:12" ht="16.5" customHeight="1">
      <c r="A234" s="492" t="s">
        <v>550</v>
      </c>
      <c r="B234" s="492"/>
      <c r="C234" s="492"/>
      <c r="D234" s="492"/>
      <c r="E234" s="492"/>
      <c r="F234" s="492"/>
      <c r="G234" s="289"/>
      <c r="H234" s="311"/>
      <c r="I234" s="311"/>
      <c r="J234" s="311"/>
      <c r="K234" s="311"/>
      <c r="L234" s="311"/>
    </row>
    <row r="235" spans="1:12" ht="16.5" customHeight="1">
      <c r="A235" s="492" t="s">
        <v>551</v>
      </c>
      <c r="B235" s="492"/>
      <c r="C235" s="492"/>
      <c r="D235" s="492"/>
      <c r="E235" s="492"/>
      <c r="F235" s="492"/>
      <c r="G235" s="492"/>
      <c r="H235" s="311"/>
      <c r="I235" s="311"/>
      <c r="J235" s="311"/>
      <c r="K235" s="311"/>
      <c r="L235" s="311"/>
    </row>
    <row r="236" spans="1:12" ht="16.5" customHeight="1">
      <c r="A236" s="303"/>
      <c r="B236" s="303"/>
      <c r="C236" s="303"/>
      <c r="D236" s="303"/>
      <c r="E236" s="303"/>
      <c r="F236" s="303"/>
      <c r="G236" s="289"/>
      <c r="H236" s="311"/>
      <c r="I236" s="311"/>
      <c r="J236" s="311"/>
      <c r="K236" s="311"/>
      <c r="L236" s="311"/>
    </row>
    <row r="237" spans="1:12" ht="16.5" customHeight="1">
      <c r="A237" s="402" t="s">
        <v>552</v>
      </c>
      <c r="B237" s="402"/>
      <c r="C237" s="402"/>
      <c r="D237" s="402"/>
      <c r="E237" s="402"/>
      <c r="F237" s="402"/>
      <c r="G237" s="289"/>
      <c r="H237" s="311"/>
      <c r="I237" s="311"/>
      <c r="J237" s="311"/>
      <c r="K237" s="311"/>
      <c r="L237" s="311"/>
    </row>
    <row r="238" spans="1:12" ht="16.5" customHeight="1">
      <c r="A238" s="402" t="s">
        <v>553</v>
      </c>
      <c r="B238" s="402"/>
      <c r="C238" s="402"/>
      <c r="D238" s="402"/>
      <c r="E238" s="402"/>
      <c r="F238" s="402"/>
      <c r="G238" s="289"/>
      <c r="H238" s="311"/>
      <c r="I238" s="311"/>
      <c r="J238" s="311"/>
      <c r="K238" s="311"/>
      <c r="L238" s="311"/>
    </row>
    <row r="239" spans="1:12" ht="16.5" customHeight="1">
      <c r="A239" s="492"/>
      <c r="B239" s="492"/>
      <c r="C239" s="492"/>
      <c r="D239" s="492"/>
      <c r="E239" s="493"/>
      <c r="F239" s="493"/>
      <c r="G239" s="289"/>
      <c r="H239" s="311"/>
      <c r="I239" s="311"/>
      <c r="J239" s="311"/>
      <c r="K239" s="311"/>
      <c r="L239" s="311"/>
    </row>
    <row r="240" spans="1:12" ht="16.5" customHeight="1">
      <c r="A240" s="402" t="s">
        <v>535</v>
      </c>
      <c r="B240" s="402"/>
      <c r="C240" s="402"/>
      <c r="D240" s="402"/>
      <c r="E240" s="402"/>
      <c r="F240" s="402"/>
      <c r="G240" s="289"/>
      <c r="H240" s="311"/>
      <c r="I240" s="311"/>
      <c r="J240" s="311"/>
      <c r="K240" s="311"/>
      <c r="L240" s="311"/>
    </row>
    <row r="241" spans="1:12" ht="16.5" customHeight="1">
      <c r="A241" s="405" t="s">
        <v>1151</v>
      </c>
      <c r="B241" s="405"/>
      <c r="C241" s="405"/>
      <c r="D241" s="405"/>
      <c r="E241" s="405"/>
      <c r="F241" s="405"/>
      <c r="G241" s="289"/>
      <c r="H241" s="311"/>
      <c r="I241" s="311"/>
      <c r="J241" s="311"/>
      <c r="K241" s="311"/>
      <c r="L241" s="311"/>
    </row>
    <row r="242" spans="1:12" ht="16.5" customHeight="1">
      <c r="A242" s="405" t="s">
        <v>1149</v>
      </c>
      <c r="B242" s="405"/>
      <c r="C242" s="405"/>
      <c r="D242" s="405"/>
      <c r="E242" s="405"/>
      <c r="F242" s="405"/>
      <c r="G242" s="289"/>
      <c r="H242" s="311"/>
      <c r="I242" s="311"/>
      <c r="J242" s="311"/>
      <c r="K242" s="311"/>
      <c r="L242" s="311"/>
    </row>
    <row r="243" spans="1:12" ht="16.5" customHeight="1">
      <c r="A243" s="402" t="s">
        <v>715</v>
      </c>
      <c r="B243" s="402"/>
      <c r="C243" s="402"/>
      <c r="D243" s="402"/>
      <c r="E243" s="402"/>
      <c r="F243" s="402"/>
      <c r="G243" s="289"/>
      <c r="H243" s="311"/>
      <c r="I243" s="311"/>
      <c r="J243" s="311"/>
      <c r="K243" s="311"/>
      <c r="L243" s="311"/>
    </row>
    <row r="244" spans="1:12" ht="16.5" customHeight="1">
      <c r="A244" s="402" t="s">
        <v>554</v>
      </c>
      <c r="B244" s="402"/>
      <c r="C244" s="402"/>
      <c r="D244" s="402"/>
      <c r="E244" s="402"/>
      <c r="F244" s="402"/>
      <c r="G244" s="289"/>
      <c r="H244" s="311"/>
      <c r="I244" s="311"/>
      <c r="J244" s="311"/>
      <c r="K244" s="311"/>
      <c r="L244" s="311"/>
    </row>
    <row r="245" spans="1:12" ht="16.5" customHeight="1">
      <c r="A245" s="405" t="s">
        <v>555</v>
      </c>
      <c r="B245" s="405"/>
      <c r="C245" s="405"/>
      <c r="D245" s="405"/>
      <c r="E245" s="405"/>
      <c r="F245" s="405"/>
      <c r="G245" s="289"/>
      <c r="H245" s="311"/>
      <c r="I245" s="311"/>
      <c r="J245" s="311"/>
      <c r="K245" s="311"/>
      <c r="L245" s="311"/>
    </row>
    <row r="246" spans="1:12" ht="16.5" customHeight="1">
      <c r="A246" s="402" t="s">
        <v>1192</v>
      </c>
      <c r="B246" s="402"/>
      <c r="C246" s="402"/>
      <c r="D246" s="402"/>
      <c r="E246" s="402"/>
      <c r="F246" s="402"/>
      <c r="G246" s="289"/>
      <c r="H246" s="311"/>
      <c r="I246" s="311"/>
      <c r="J246" s="311"/>
      <c r="K246" s="311"/>
      <c r="L246" s="311"/>
    </row>
    <row r="247" spans="1:12" s="214" customFormat="1" ht="16.5" customHeight="1">
      <c r="A247" s="402" t="s">
        <v>1193</v>
      </c>
      <c r="B247" s="402"/>
      <c r="C247" s="402"/>
      <c r="D247" s="402"/>
      <c r="E247" s="402"/>
      <c r="F247" s="402"/>
      <c r="G247" s="289"/>
      <c r="H247" s="311"/>
      <c r="I247" s="311"/>
      <c r="J247" s="311"/>
      <c r="K247" s="311"/>
      <c r="L247" s="311"/>
    </row>
    <row r="248" spans="1:12" ht="16.5" customHeight="1">
      <c r="A248" s="402" t="s">
        <v>907</v>
      </c>
      <c r="B248" s="402"/>
      <c r="C248" s="402"/>
      <c r="D248" s="402"/>
      <c r="E248" s="402"/>
      <c r="F248" s="402"/>
      <c r="G248" s="289"/>
      <c r="H248" s="311"/>
      <c r="I248" s="311"/>
      <c r="J248" s="311"/>
      <c r="K248" s="311"/>
      <c r="L248" s="311"/>
    </row>
    <row r="249" spans="1:12" ht="16.5" customHeight="1">
      <c r="A249" s="492" t="s">
        <v>764</v>
      </c>
      <c r="B249" s="492"/>
      <c r="C249" s="492"/>
      <c r="D249" s="492"/>
      <c r="E249" s="492"/>
      <c r="F249" s="492"/>
      <c r="G249" s="328"/>
      <c r="H249" s="328"/>
      <c r="I249" s="328"/>
      <c r="J249" s="328"/>
      <c r="K249" s="328"/>
      <c r="L249" s="328"/>
    </row>
    <row r="250" spans="1:12" ht="16.5" customHeight="1">
      <c r="A250" s="402" t="s">
        <v>1194</v>
      </c>
      <c r="B250" s="402"/>
      <c r="C250" s="402"/>
      <c r="D250" s="402"/>
      <c r="E250" s="402"/>
      <c r="F250" s="402"/>
      <c r="G250" s="289"/>
      <c r="H250" s="311"/>
      <c r="I250" s="311"/>
      <c r="J250" s="311"/>
      <c r="K250" s="311"/>
      <c r="L250" s="311"/>
    </row>
    <row r="251" spans="1:12" ht="16.5" customHeight="1">
      <c r="A251" s="402" t="s">
        <v>908</v>
      </c>
      <c r="B251" s="402"/>
      <c r="C251" s="402"/>
      <c r="D251" s="402"/>
      <c r="E251" s="402"/>
      <c r="F251" s="402"/>
      <c r="G251" s="289"/>
      <c r="H251" s="311"/>
      <c r="I251" s="311"/>
      <c r="J251" s="311"/>
      <c r="K251" s="311"/>
      <c r="L251" s="311"/>
    </row>
    <row r="252" spans="1:12" ht="16.5" customHeight="1">
      <c r="A252" s="402" t="s">
        <v>909</v>
      </c>
      <c r="B252" s="402"/>
      <c r="C252" s="402"/>
      <c r="D252" s="402"/>
      <c r="E252" s="402"/>
      <c r="F252" s="402"/>
      <c r="G252" s="289"/>
      <c r="H252" s="311"/>
      <c r="I252" s="311"/>
      <c r="J252" s="311"/>
      <c r="K252" s="311"/>
      <c r="L252" s="311"/>
    </row>
    <row r="253" spans="1:12" ht="16.5" customHeight="1">
      <c r="A253" s="402" t="s">
        <v>910</v>
      </c>
      <c r="B253" s="402"/>
      <c r="C253" s="402"/>
      <c r="D253" s="402"/>
      <c r="E253" s="402"/>
      <c r="F253" s="402"/>
      <c r="G253" s="289"/>
      <c r="H253" s="311"/>
      <c r="I253" s="311"/>
      <c r="J253" s="311"/>
      <c r="K253" s="311"/>
      <c r="L253" s="311"/>
    </row>
    <row r="254" spans="1:12" ht="16.5" customHeight="1">
      <c r="A254" s="402" t="s">
        <v>1195</v>
      </c>
      <c r="B254" s="402"/>
      <c r="C254" s="402"/>
      <c r="D254" s="402"/>
      <c r="E254" s="402"/>
      <c r="F254" s="402"/>
      <c r="G254" s="289"/>
      <c r="H254" s="311"/>
      <c r="I254" s="311"/>
      <c r="J254" s="311"/>
      <c r="K254" s="311"/>
      <c r="L254" s="311"/>
    </row>
    <row r="255" spans="1:12" ht="16.5" customHeight="1">
      <c r="A255" s="402" t="s">
        <v>556</v>
      </c>
      <c r="B255" s="402"/>
      <c r="C255" s="402"/>
      <c r="D255" s="402"/>
      <c r="E255" s="402"/>
      <c r="F255" s="402"/>
      <c r="G255" s="289"/>
      <c r="H255" s="311"/>
      <c r="I255" s="311"/>
      <c r="J255" s="311"/>
      <c r="K255" s="311"/>
      <c r="L255" s="311"/>
    </row>
    <row r="256" spans="1:12" ht="16.5" customHeight="1">
      <c r="A256" s="402" t="s">
        <v>557</v>
      </c>
      <c r="B256" s="402"/>
      <c r="C256" s="402"/>
      <c r="D256" s="402"/>
      <c r="E256" s="402"/>
      <c r="F256" s="402"/>
      <c r="G256" s="289"/>
      <c r="H256" s="311"/>
      <c r="I256" s="311"/>
      <c r="J256" s="311"/>
      <c r="K256" s="311"/>
      <c r="L256" s="311"/>
    </row>
    <row r="257" spans="1:12" s="214" customFormat="1" ht="16.5" customHeight="1">
      <c r="A257" s="402" t="s">
        <v>1196</v>
      </c>
      <c r="B257" s="402"/>
      <c r="C257" s="402"/>
      <c r="D257" s="402"/>
      <c r="E257" s="402"/>
      <c r="F257" s="402"/>
      <c r="G257" s="289"/>
      <c r="H257" s="311"/>
      <c r="I257" s="311"/>
      <c r="J257" s="311"/>
      <c r="K257" s="311"/>
      <c r="L257" s="311"/>
    </row>
    <row r="258" spans="1:12" ht="16.5" customHeight="1">
      <c r="A258" s="402" t="s">
        <v>558</v>
      </c>
      <c r="B258" s="402"/>
      <c r="C258" s="402"/>
      <c r="D258" s="402"/>
      <c r="E258" s="402"/>
      <c r="F258" s="402"/>
      <c r="G258" s="289"/>
      <c r="H258" s="311"/>
      <c r="I258" s="311"/>
      <c r="J258" s="311"/>
      <c r="K258" s="311"/>
      <c r="L258" s="311"/>
    </row>
    <row r="259" spans="1:12" ht="16.5" customHeight="1">
      <c r="A259" s="492" t="s">
        <v>712</v>
      </c>
      <c r="B259" s="492"/>
      <c r="C259" s="492"/>
      <c r="D259" s="492"/>
      <c r="E259" s="492"/>
      <c r="F259" s="492"/>
      <c r="G259" s="328"/>
      <c r="H259" s="328"/>
      <c r="I259" s="328"/>
      <c r="J259" s="328"/>
      <c r="K259" s="328"/>
      <c r="L259" s="328"/>
    </row>
    <row r="260" spans="1:12" ht="16.5" customHeight="1">
      <c r="A260" s="402" t="s">
        <v>559</v>
      </c>
      <c r="B260" s="402"/>
      <c r="C260" s="402"/>
      <c r="D260" s="402"/>
      <c r="E260" s="402"/>
      <c r="F260" s="402"/>
      <c r="G260" s="311"/>
      <c r="H260" s="311"/>
      <c r="I260" s="311"/>
      <c r="J260" s="311"/>
      <c r="K260" s="311"/>
      <c r="L260" s="311"/>
    </row>
    <row r="261" spans="1:12" ht="16.5" customHeight="1">
      <c r="A261" s="303"/>
      <c r="B261" s="303"/>
      <c r="C261" s="303"/>
      <c r="D261" s="303"/>
      <c r="E261" s="303"/>
      <c r="F261" s="303"/>
      <c r="G261" s="311"/>
      <c r="H261" s="311"/>
      <c r="I261" s="311"/>
      <c r="J261" s="311"/>
      <c r="K261" s="311"/>
      <c r="L261" s="311"/>
    </row>
    <row r="262" spans="1:12" ht="16.5" customHeight="1">
      <c r="A262" s="303"/>
      <c r="B262" s="303"/>
      <c r="C262" s="303"/>
      <c r="D262" s="303"/>
      <c r="E262" s="303"/>
      <c r="F262" s="303"/>
      <c r="G262" s="311"/>
      <c r="H262" s="311"/>
      <c r="I262" s="311"/>
      <c r="J262" s="311"/>
      <c r="K262" s="311"/>
      <c r="L262" s="311"/>
    </row>
    <row r="263" spans="1:12" ht="16.5" customHeight="1">
      <c r="A263" s="303"/>
      <c r="B263" s="303"/>
      <c r="C263" s="303"/>
      <c r="D263" s="303"/>
      <c r="E263" s="303"/>
      <c r="F263" s="303"/>
      <c r="G263" s="311"/>
      <c r="H263" s="311"/>
      <c r="I263" s="311"/>
      <c r="J263" s="311"/>
      <c r="K263" s="311"/>
      <c r="L263" s="311"/>
    </row>
    <row r="264" spans="1:12" ht="16.5" customHeight="1">
      <c r="A264" s="303"/>
      <c r="B264" s="303"/>
      <c r="C264" s="303"/>
      <c r="D264" s="303"/>
      <c r="E264" s="303"/>
      <c r="F264" s="303"/>
      <c r="G264" s="311"/>
      <c r="H264" s="311"/>
      <c r="I264" s="311"/>
      <c r="J264" s="311"/>
      <c r="K264" s="311"/>
      <c r="L264" s="311"/>
    </row>
    <row r="265" spans="1:12" ht="16.5" customHeight="1">
      <c r="A265" s="303"/>
      <c r="B265" s="303"/>
      <c r="C265" s="303"/>
      <c r="D265" s="303"/>
      <c r="E265" s="303"/>
      <c r="F265" s="303"/>
      <c r="G265" s="311"/>
      <c r="H265" s="311"/>
      <c r="I265" s="311"/>
      <c r="J265" s="311"/>
      <c r="K265" s="311"/>
      <c r="L265" s="311"/>
    </row>
    <row r="266" spans="1:12" ht="16.5" customHeight="1">
      <c r="A266" s="303"/>
      <c r="B266" s="303"/>
      <c r="C266" s="303"/>
      <c r="D266" s="303"/>
      <c r="E266" s="303"/>
      <c r="F266" s="303"/>
      <c r="G266" s="311"/>
      <c r="H266" s="311"/>
      <c r="I266" s="311"/>
      <c r="J266" s="311"/>
      <c r="K266" s="311"/>
      <c r="L266" s="311"/>
    </row>
    <row r="267" spans="1:12" ht="16.5" customHeight="1">
      <c r="A267" s="303"/>
      <c r="B267" s="303"/>
      <c r="C267" s="303"/>
      <c r="D267" s="303"/>
      <c r="E267" s="303"/>
      <c r="F267" s="303"/>
      <c r="G267" s="311"/>
      <c r="H267" s="311"/>
      <c r="I267" s="311"/>
      <c r="J267" s="311"/>
      <c r="K267" s="311"/>
      <c r="L267" s="311"/>
    </row>
    <row r="268" spans="1:12" ht="16.5" customHeight="1">
      <c r="A268" s="408" t="s">
        <v>1197</v>
      </c>
      <c r="B268" s="408"/>
      <c r="C268" s="408"/>
      <c r="D268" s="408"/>
      <c r="E268" s="408"/>
      <c r="F268" s="408"/>
      <c r="G268" s="311"/>
      <c r="H268" s="311"/>
      <c r="I268" s="311"/>
      <c r="J268" s="311"/>
      <c r="K268" s="311"/>
      <c r="L268" s="311"/>
    </row>
    <row r="269" spans="1:12" ht="16.5" customHeight="1">
      <c r="A269" s="402" t="s">
        <v>839</v>
      </c>
      <c r="B269" s="402"/>
      <c r="C269" s="402"/>
      <c r="D269" s="402"/>
      <c r="E269" s="402"/>
      <c r="F269" s="402"/>
      <c r="G269" s="311"/>
      <c r="H269" s="311"/>
      <c r="I269" s="311"/>
      <c r="J269" s="311"/>
      <c r="K269" s="311"/>
      <c r="L269" s="311"/>
    </row>
    <row r="270" spans="1:12" ht="16.5" customHeight="1">
      <c r="A270" s="402" t="s">
        <v>1122</v>
      </c>
      <c r="B270" s="402"/>
      <c r="C270" s="402"/>
      <c r="D270" s="402"/>
      <c r="E270" s="402"/>
      <c r="F270" s="402"/>
      <c r="G270" s="311"/>
      <c r="H270" s="311"/>
      <c r="I270" s="311"/>
      <c r="J270" s="311"/>
      <c r="K270" s="311"/>
      <c r="L270" s="311"/>
    </row>
    <row r="271" spans="1:12" ht="16.5" customHeight="1">
      <c r="A271" s="402" t="s">
        <v>1123</v>
      </c>
      <c r="B271" s="402"/>
      <c r="C271" s="402"/>
      <c r="D271" s="402"/>
      <c r="E271" s="402"/>
      <c r="F271" s="402"/>
      <c r="G271" s="311"/>
      <c r="H271" s="311"/>
      <c r="I271" s="311"/>
      <c r="J271" s="311"/>
      <c r="K271" s="311"/>
      <c r="L271" s="311"/>
    </row>
    <row r="272" spans="1:12" ht="16.5" customHeight="1">
      <c r="A272" s="402" t="s">
        <v>840</v>
      </c>
      <c r="B272" s="402"/>
      <c r="C272" s="402"/>
      <c r="D272" s="402"/>
      <c r="E272" s="402"/>
      <c r="F272" s="402"/>
      <c r="G272" s="311"/>
      <c r="H272" s="311"/>
      <c r="I272" s="311"/>
      <c r="J272" s="311"/>
      <c r="K272" s="311"/>
      <c r="L272" s="311"/>
    </row>
    <row r="273" spans="1:12" ht="16.5" customHeight="1">
      <c r="A273" s="402" t="s">
        <v>1124</v>
      </c>
      <c r="B273" s="402"/>
      <c r="C273" s="402"/>
      <c r="D273" s="402"/>
      <c r="E273" s="402"/>
      <c r="F273" s="402"/>
      <c r="G273" s="311"/>
      <c r="H273" s="311"/>
      <c r="I273" s="311"/>
      <c r="J273" s="311"/>
      <c r="K273" s="311"/>
      <c r="L273" s="311"/>
    </row>
    <row r="274" spans="1:12" ht="16.5" customHeight="1">
      <c r="A274" s="402" t="s">
        <v>841</v>
      </c>
      <c r="B274" s="402"/>
      <c r="C274" s="402"/>
      <c r="D274" s="402"/>
      <c r="E274" s="402"/>
      <c r="F274" s="402"/>
      <c r="G274" s="311"/>
      <c r="H274" s="311"/>
      <c r="I274" s="311"/>
      <c r="J274" s="311"/>
      <c r="K274" s="311"/>
      <c r="L274" s="311"/>
    </row>
    <row r="275" spans="1:12" ht="16.5" customHeight="1">
      <c r="A275" s="402" t="s">
        <v>560</v>
      </c>
      <c r="B275" s="402"/>
      <c r="C275" s="402"/>
      <c r="D275" s="402"/>
      <c r="E275" s="402"/>
      <c r="F275" s="402"/>
      <c r="G275" s="311"/>
      <c r="H275" s="311"/>
      <c r="I275" s="311"/>
      <c r="J275" s="311"/>
      <c r="K275" s="311"/>
      <c r="L275" s="311"/>
    </row>
    <row r="276" spans="1:12" s="26" customFormat="1" ht="16.5" customHeight="1">
      <c r="A276" s="402" t="s">
        <v>1125</v>
      </c>
      <c r="B276" s="402"/>
      <c r="C276" s="402"/>
      <c r="D276" s="402"/>
      <c r="E276" s="402"/>
      <c r="F276" s="402"/>
      <c r="G276" s="311"/>
      <c r="H276" s="311"/>
      <c r="I276" s="311"/>
      <c r="J276" s="311"/>
      <c r="K276" s="311"/>
      <c r="L276" s="311"/>
    </row>
    <row r="277" spans="1:12" ht="16.5" customHeight="1">
      <c r="A277" s="402" t="s">
        <v>1126</v>
      </c>
      <c r="B277" s="402"/>
      <c r="C277" s="402"/>
      <c r="D277" s="402"/>
      <c r="E277" s="402"/>
      <c r="F277" s="402"/>
      <c r="G277" s="311"/>
      <c r="H277" s="311"/>
      <c r="I277" s="311"/>
      <c r="J277" s="311"/>
      <c r="K277" s="311"/>
      <c r="L277" s="311"/>
    </row>
    <row r="278" spans="1:12" ht="16.5" customHeight="1">
      <c r="A278" s="402" t="s">
        <v>1127</v>
      </c>
      <c r="B278" s="402"/>
      <c r="C278" s="402"/>
      <c r="D278" s="402"/>
      <c r="E278" s="402"/>
      <c r="F278" s="402"/>
      <c r="G278" s="311"/>
      <c r="H278" s="311"/>
      <c r="I278" s="311"/>
      <c r="J278" s="311"/>
      <c r="K278" s="311"/>
      <c r="L278" s="311"/>
    </row>
    <row r="279" spans="1:12" ht="16.5" customHeight="1">
      <c r="A279" s="402" t="s">
        <v>1128</v>
      </c>
      <c r="B279" s="402"/>
      <c r="C279" s="402"/>
      <c r="D279" s="402"/>
      <c r="E279" s="402"/>
      <c r="F279" s="402"/>
      <c r="G279" s="311"/>
      <c r="H279" s="311"/>
      <c r="I279" s="311"/>
      <c r="J279" s="311"/>
      <c r="K279" s="311"/>
      <c r="L279" s="311"/>
    </row>
    <row r="280" spans="1:12" ht="16.5" customHeight="1">
      <c r="A280" s="408" t="s">
        <v>1129</v>
      </c>
      <c r="B280" s="408"/>
      <c r="C280" s="408"/>
      <c r="D280" s="408"/>
      <c r="E280" s="408"/>
      <c r="F280" s="408"/>
      <c r="G280" s="311"/>
      <c r="H280" s="311"/>
      <c r="I280" s="311"/>
      <c r="J280" s="311"/>
      <c r="K280" s="311"/>
      <c r="L280" s="311"/>
    </row>
    <row r="281" spans="1:12" ht="16.5" customHeight="1">
      <c r="A281" s="402" t="s">
        <v>1130</v>
      </c>
      <c r="B281" s="402"/>
      <c r="C281" s="402"/>
      <c r="D281" s="402"/>
      <c r="E281" s="402"/>
      <c r="F281" s="402"/>
      <c r="G281" s="289"/>
      <c r="H281" s="289"/>
      <c r="I281" s="289"/>
      <c r="J281" s="289"/>
      <c r="K281" s="289"/>
      <c r="L281" s="289"/>
    </row>
    <row r="282" spans="1:12" ht="16.5" customHeight="1">
      <c r="A282" s="405" t="s">
        <v>1198</v>
      </c>
      <c r="B282" s="405"/>
      <c r="C282" s="405"/>
      <c r="D282" s="405"/>
      <c r="E282" s="405"/>
      <c r="F282" s="405"/>
      <c r="G282" s="311"/>
      <c r="H282" s="311"/>
      <c r="I282" s="311"/>
      <c r="J282" s="311"/>
      <c r="K282" s="311"/>
      <c r="L282" s="311"/>
    </row>
    <row r="283" spans="1:12" ht="16.5" customHeight="1">
      <c r="A283" s="419" t="s">
        <v>561</v>
      </c>
      <c r="B283" s="419"/>
      <c r="C283" s="419"/>
      <c r="D283" s="419"/>
      <c r="E283" s="419"/>
      <c r="F283" s="419"/>
      <c r="G283" s="311"/>
      <c r="H283" s="311"/>
      <c r="I283" s="311"/>
      <c r="J283" s="311"/>
      <c r="K283" s="311"/>
      <c r="L283" s="311"/>
    </row>
    <row r="284" spans="1:12" ht="16.5" customHeight="1">
      <c r="A284" s="402" t="s">
        <v>778</v>
      </c>
      <c r="B284" s="402"/>
      <c r="C284" s="402"/>
      <c r="D284" s="402"/>
      <c r="E284" s="402"/>
      <c r="F284" s="402"/>
      <c r="G284" s="311"/>
      <c r="H284" s="311"/>
      <c r="I284" s="311"/>
      <c r="J284" s="311"/>
      <c r="K284" s="311"/>
      <c r="L284" s="311"/>
    </row>
    <row r="285" spans="1:12" ht="16.5" customHeight="1">
      <c r="A285" s="402" t="s">
        <v>1199</v>
      </c>
      <c r="B285" s="402"/>
      <c r="C285" s="402"/>
      <c r="D285" s="402"/>
      <c r="E285" s="402"/>
      <c r="F285" s="402"/>
      <c r="G285" s="311"/>
      <c r="H285" s="311"/>
      <c r="I285" s="311"/>
      <c r="J285" s="311"/>
      <c r="K285" s="311"/>
      <c r="L285" s="311"/>
    </row>
    <row r="286" spans="1:12" ht="16.5" customHeight="1">
      <c r="A286" s="402" t="s">
        <v>1200</v>
      </c>
      <c r="B286" s="402"/>
      <c r="C286" s="402"/>
      <c r="D286" s="402"/>
      <c r="E286" s="402"/>
      <c r="F286" s="402"/>
      <c r="G286" s="311"/>
      <c r="H286" s="311"/>
      <c r="I286" s="311"/>
      <c r="J286" s="311"/>
      <c r="K286" s="311"/>
      <c r="L286" s="311"/>
    </row>
    <row r="287" spans="1:12" s="274" customFormat="1" ht="16.5" customHeight="1">
      <c r="A287" s="402" t="s">
        <v>1201</v>
      </c>
      <c r="B287" s="402"/>
      <c r="C287" s="402"/>
      <c r="D287" s="402"/>
      <c r="E287" s="402"/>
      <c r="F287" s="402"/>
      <c r="G287" s="311"/>
      <c r="H287" s="311"/>
      <c r="I287" s="311"/>
      <c r="J287" s="311"/>
      <c r="K287" s="311"/>
      <c r="L287" s="311"/>
    </row>
    <row r="288" spans="1:12" ht="16.5" customHeight="1">
      <c r="A288" s="402" t="s">
        <v>911</v>
      </c>
      <c r="B288" s="402"/>
      <c r="C288" s="402"/>
      <c r="D288" s="402"/>
      <c r="E288" s="402"/>
      <c r="F288" s="402"/>
      <c r="G288" s="311"/>
      <c r="H288" s="311"/>
      <c r="I288" s="311"/>
      <c r="J288" s="311"/>
      <c r="K288" s="311"/>
      <c r="L288" s="311"/>
    </row>
    <row r="289" spans="1:12" ht="16.5" customHeight="1">
      <c r="A289" s="402" t="s">
        <v>912</v>
      </c>
      <c r="B289" s="402"/>
      <c r="C289" s="402"/>
      <c r="D289" s="402"/>
      <c r="E289" s="402"/>
      <c r="F289" s="402"/>
      <c r="G289" s="311"/>
      <c r="H289" s="311"/>
      <c r="I289" s="311"/>
      <c r="J289" s="311"/>
      <c r="K289" s="311"/>
      <c r="L289" s="311"/>
    </row>
    <row r="290" spans="1:12" ht="16.5" customHeight="1">
      <c r="A290" s="496" t="s">
        <v>562</v>
      </c>
      <c r="B290" s="496"/>
      <c r="C290" s="496"/>
      <c r="D290" s="496"/>
      <c r="E290" s="496"/>
      <c r="F290" s="496"/>
      <c r="G290" s="190"/>
      <c r="H290" s="190"/>
      <c r="I290" s="190"/>
      <c r="J290" s="190"/>
      <c r="K290" s="190"/>
      <c r="L290" s="190"/>
    </row>
    <row r="291" spans="1:12" ht="16.5" customHeight="1">
      <c r="A291" s="496" t="s">
        <v>1119</v>
      </c>
      <c r="B291" s="496"/>
      <c r="C291" s="496"/>
      <c r="D291" s="496"/>
      <c r="E291" s="496"/>
      <c r="F291" s="496"/>
      <c r="G291" s="190"/>
      <c r="H291" s="190"/>
      <c r="I291" s="190"/>
      <c r="J291" s="190"/>
      <c r="K291" s="190"/>
      <c r="L291" s="190"/>
    </row>
    <row r="292" spans="1:12" ht="16.5" customHeight="1">
      <c r="A292" s="497" t="s">
        <v>847</v>
      </c>
      <c r="B292" s="497"/>
      <c r="C292" s="497"/>
      <c r="D292" s="497"/>
      <c r="E292" s="497"/>
      <c r="F292" s="497"/>
      <c r="G292" s="329"/>
      <c r="H292" s="329"/>
      <c r="I292" s="329"/>
      <c r="J292" s="329"/>
      <c r="K292" s="329"/>
      <c r="L292" s="329"/>
    </row>
    <row r="293" spans="1:12" ht="16.5" customHeight="1">
      <c r="A293" s="496" t="s">
        <v>1202</v>
      </c>
      <c r="B293" s="496"/>
      <c r="C293" s="496"/>
      <c r="D293" s="496"/>
      <c r="E293" s="496"/>
      <c r="F293" s="496"/>
      <c r="G293" s="190"/>
      <c r="H293" s="190"/>
      <c r="I293" s="190"/>
      <c r="J293" s="190"/>
      <c r="K293" s="190"/>
      <c r="L293" s="190"/>
    </row>
    <row r="294" spans="1:12" ht="16.5" customHeight="1">
      <c r="A294" s="496" t="s">
        <v>1203</v>
      </c>
      <c r="B294" s="496"/>
      <c r="C294" s="496"/>
      <c r="D294" s="496"/>
      <c r="E294" s="496"/>
      <c r="F294" s="496"/>
      <c r="G294" s="190"/>
      <c r="H294" s="190"/>
      <c r="I294" s="190"/>
      <c r="J294" s="190"/>
      <c r="K294" s="190"/>
      <c r="L294" s="190"/>
    </row>
    <row r="295" spans="1:12" ht="16.5" customHeight="1">
      <c r="A295" s="496" t="s">
        <v>563</v>
      </c>
      <c r="B295" s="496"/>
      <c r="C295" s="496"/>
      <c r="D295" s="496"/>
      <c r="E295" s="496"/>
      <c r="F295" s="496"/>
      <c r="G295" s="190"/>
      <c r="H295" s="190"/>
      <c r="I295" s="190"/>
      <c r="J295" s="190"/>
      <c r="K295" s="190"/>
      <c r="L295" s="190"/>
    </row>
    <row r="296" spans="1:12" ht="16.5" customHeight="1">
      <c r="A296" s="496" t="s">
        <v>564</v>
      </c>
      <c r="B296" s="496"/>
      <c r="C296" s="496"/>
      <c r="D296" s="496"/>
      <c r="E296" s="496"/>
      <c r="F296" s="496"/>
      <c r="G296" s="190"/>
      <c r="H296" s="190"/>
      <c r="I296" s="190"/>
      <c r="J296" s="190"/>
      <c r="K296" s="190"/>
      <c r="L296" s="190"/>
    </row>
    <row r="297" spans="1:12" ht="16.5" customHeight="1">
      <c r="A297" s="496" t="s">
        <v>565</v>
      </c>
      <c r="B297" s="496"/>
      <c r="C297" s="496"/>
      <c r="D297" s="496"/>
      <c r="E297" s="496"/>
      <c r="F297" s="496"/>
      <c r="G297" s="190"/>
      <c r="H297" s="190"/>
      <c r="I297" s="190"/>
      <c r="J297" s="190"/>
      <c r="K297" s="190"/>
      <c r="L297" s="190"/>
    </row>
    <row r="298" spans="1:12" ht="16.5" customHeight="1">
      <c r="A298" s="496" t="s">
        <v>566</v>
      </c>
      <c r="B298" s="496"/>
      <c r="C298" s="496"/>
      <c r="D298" s="496"/>
      <c r="E298" s="496"/>
      <c r="F298" s="496"/>
      <c r="G298" s="190"/>
      <c r="H298" s="190"/>
      <c r="I298" s="190"/>
      <c r="J298" s="190"/>
      <c r="K298" s="190"/>
      <c r="L298" s="190"/>
    </row>
    <row r="299" spans="1:12" ht="16.5" customHeight="1">
      <c r="A299" s="496" t="s">
        <v>567</v>
      </c>
      <c r="B299" s="496"/>
      <c r="C299" s="496"/>
      <c r="D299" s="496"/>
      <c r="E299" s="496"/>
      <c r="F299" s="496"/>
      <c r="G299" s="190"/>
      <c r="H299" s="190"/>
      <c r="I299" s="190"/>
      <c r="J299" s="190"/>
      <c r="K299" s="190"/>
      <c r="L299" s="190"/>
    </row>
    <row r="300" spans="1:12" ht="16.5" customHeight="1">
      <c r="A300" s="496" t="s">
        <v>1204</v>
      </c>
      <c r="B300" s="496"/>
      <c r="C300" s="496"/>
      <c r="D300" s="496"/>
      <c r="E300" s="496"/>
      <c r="F300" s="496"/>
      <c r="G300" s="190"/>
      <c r="H300" s="190"/>
      <c r="I300" s="190"/>
      <c r="J300" s="190"/>
      <c r="K300" s="190"/>
      <c r="L300" s="190"/>
    </row>
    <row r="301" spans="1:12" ht="16.5" customHeight="1">
      <c r="A301" s="496"/>
      <c r="B301" s="496"/>
      <c r="C301" s="496"/>
      <c r="D301" s="496"/>
      <c r="E301" s="496"/>
      <c r="F301" s="496"/>
      <c r="G301" s="190"/>
      <c r="H301" s="190"/>
      <c r="I301" s="190"/>
      <c r="J301" s="190"/>
      <c r="K301" s="190"/>
      <c r="L301" s="190"/>
    </row>
    <row r="302" spans="1:12" ht="16.5" customHeight="1">
      <c r="A302" s="499" t="s">
        <v>568</v>
      </c>
      <c r="B302" s="499"/>
      <c r="C302" s="499"/>
      <c r="D302" s="499"/>
      <c r="E302" s="499"/>
      <c r="F302" s="499"/>
      <c r="G302" s="190"/>
      <c r="H302" s="190"/>
      <c r="I302" s="190"/>
      <c r="J302" s="190"/>
      <c r="K302" s="190"/>
      <c r="L302" s="190"/>
    </row>
    <row r="303" spans="1:12" ht="16.5" customHeight="1">
      <c r="A303" s="496" t="s">
        <v>569</v>
      </c>
      <c r="B303" s="496"/>
      <c r="C303" s="496"/>
      <c r="D303" s="496"/>
      <c r="E303" s="496"/>
      <c r="F303" s="496"/>
      <c r="G303" s="190"/>
      <c r="H303" s="190"/>
      <c r="I303" s="190"/>
      <c r="J303" s="190"/>
      <c r="K303" s="190"/>
      <c r="L303" s="190"/>
    </row>
    <row r="304" spans="1:12" ht="16.5" customHeight="1">
      <c r="A304" s="500" t="s">
        <v>570</v>
      </c>
      <c r="B304" s="500"/>
      <c r="C304" s="500"/>
      <c r="D304" s="500"/>
      <c r="E304" s="500"/>
      <c r="F304" s="500"/>
      <c r="G304" s="190"/>
      <c r="H304" s="190"/>
      <c r="I304" s="190"/>
      <c r="J304" s="190"/>
      <c r="K304" s="190"/>
      <c r="L304" s="190"/>
    </row>
    <row r="305" spans="1:12" s="157" customFormat="1" ht="16.5" customHeight="1">
      <c r="A305" s="496"/>
      <c r="B305" s="496"/>
      <c r="C305" s="496"/>
      <c r="D305" s="496"/>
      <c r="E305" s="496"/>
      <c r="F305" s="496"/>
      <c r="G305" s="190"/>
      <c r="H305" s="190"/>
      <c r="I305" s="190"/>
      <c r="J305" s="190"/>
      <c r="K305" s="190"/>
      <c r="L305" s="190"/>
    </row>
    <row r="306" spans="1:12" ht="16.5" customHeight="1">
      <c r="A306" s="496" t="s">
        <v>552</v>
      </c>
      <c r="B306" s="496"/>
      <c r="C306" s="496"/>
      <c r="D306" s="496"/>
      <c r="E306" s="496"/>
      <c r="F306" s="496"/>
      <c r="G306" s="190"/>
      <c r="H306" s="190"/>
      <c r="I306" s="190"/>
      <c r="J306" s="190"/>
      <c r="K306" s="190"/>
      <c r="L306" s="190"/>
    </row>
    <row r="307" spans="1:12" ht="16.5" customHeight="1">
      <c r="A307" s="496" t="s">
        <v>571</v>
      </c>
      <c r="B307" s="496"/>
      <c r="C307" s="496"/>
      <c r="D307" s="496"/>
      <c r="E307" s="496"/>
      <c r="F307" s="496"/>
      <c r="G307" s="190"/>
      <c r="H307" s="190"/>
      <c r="I307" s="190"/>
      <c r="J307" s="190"/>
      <c r="K307" s="190"/>
      <c r="L307" s="190"/>
    </row>
    <row r="308" spans="1:12" ht="16.5" customHeight="1">
      <c r="A308" s="496" t="s">
        <v>572</v>
      </c>
      <c r="B308" s="496"/>
      <c r="C308" s="496"/>
      <c r="D308" s="496"/>
      <c r="E308" s="496"/>
      <c r="F308" s="496"/>
      <c r="G308" s="190"/>
      <c r="H308" s="190"/>
      <c r="I308" s="190"/>
      <c r="J308" s="190"/>
      <c r="K308" s="190"/>
      <c r="L308" s="190"/>
    </row>
    <row r="309" spans="1:12" ht="16.5" customHeight="1">
      <c r="A309" s="499" t="s">
        <v>573</v>
      </c>
      <c r="B309" s="499"/>
      <c r="C309" s="499"/>
      <c r="D309" s="499"/>
      <c r="E309" s="499"/>
      <c r="F309" s="499"/>
      <c r="G309" s="190"/>
      <c r="H309" s="190"/>
      <c r="I309" s="190"/>
      <c r="J309" s="190"/>
      <c r="K309" s="190"/>
      <c r="L309" s="190"/>
    </row>
    <row r="310" spans="1:12" ht="16.5" customHeight="1">
      <c r="A310" s="499" t="s">
        <v>717</v>
      </c>
      <c r="B310" s="499"/>
      <c r="C310" s="499"/>
      <c r="D310" s="499"/>
      <c r="E310" s="499"/>
      <c r="F310" s="499"/>
      <c r="G310" s="188"/>
      <c r="H310" s="188"/>
      <c r="I310" s="188"/>
      <c r="J310" s="188"/>
      <c r="K310" s="188"/>
      <c r="L310" s="188"/>
    </row>
    <row r="311" spans="1:12" s="157" customFormat="1" ht="16.5" customHeight="1">
      <c r="A311" s="496"/>
      <c r="B311" s="496"/>
      <c r="C311" s="496"/>
      <c r="D311" s="496"/>
      <c r="E311" s="496"/>
      <c r="F311" s="496"/>
      <c r="G311" s="190"/>
      <c r="H311" s="190"/>
      <c r="I311" s="190"/>
      <c r="J311" s="190"/>
      <c r="K311" s="190"/>
      <c r="L311" s="190"/>
    </row>
    <row r="312" spans="1:12" ht="16.5" customHeight="1">
      <c r="A312" s="496" t="s">
        <v>535</v>
      </c>
      <c r="B312" s="496"/>
      <c r="C312" s="496"/>
      <c r="D312" s="496"/>
      <c r="E312" s="496"/>
      <c r="F312" s="496"/>
      <c r="G312" s="190"/>
      <c r="H312" s="190"/>
      <c r="I312" s="190"/>
      <c r="J312" s="190"/>
      <c r="K312" s="190"/>
      <c r="L312" s="190"/>
    </row>
    <row r="313" spans="1:12" ht="16.5" customHeight="1">
      <c r="A313" s="496" t="s">
        <v>574</v>
      </c>
      <c r="B313" s="496"/>
      <c r="C313" s="496"/>
      <c r="D313" s="496"/>
      <c r="E313" s="496"/>
      <c r="F313" s="496"/>
      <c r="G313" s="190"/>
      <c r="H313" s="190"/>
      <c r="I313" s="190"/>
      <c r="J313" s="190"/>
      <c r="K313" s="190"/>
      <c r="L313" s="190"/>
    </row>
    <row r="314" spans="1:12" ht="16.5" customHeight="1">
      <c r="A314" s="496" t="s">
        <v>575</v>
      </c>
      <c r="B314" s="496"/>
      <c r="C314" s="496"/>
      <c r="D314" s="496"/>
      <c r="E314" s="496"/>
      <c r="F314" s="496"/>
      <c r="G314" s="190"/>
      <c r="H314" s="190"/>
      <c r="I314" s="190"/>
      <c r="J314" s="190"/>
      <c r="K314" s="190"/>
      <c r="L314" s="190"/>
    </row>
    <row r="315" spans="1:12" ht="16.5" customHeight="1">
      <c r="A315" s="496" t="s">
        <v>576</v>
      </c>
      <c r="B315" s="496"/>
      <c r="C315" s="496"/>
      <c r="D315" s="496"/>
      <c r="E315" s="496"/>
      <c r="F315" s="496"/>
      <c r="G315" s="190"/>
      <c r="H315" s="190"/>
      <c r="I315" s="190"/>
      <c r="J315" s="190"/>
      <c r="K315" s="190"/>
      <c r="L315" s="190"/>
    </row>
    <row r="316" spans="1:12" ht="16.5" customHeight="1">
      <c r="A316" s="498" t="s">
        <v>577</v>
      </c>
      <c r="B316" s="496"/>
      <c r="C316" s="496" t="s">
        <v>578</v>
      </c>
      <c r="D316" s="496"/>
      <c r="E316" s="496"/>
      <c r="F316" s="496"/>
      <c r="G316" s="188"/>
      <c r="H316" s="188"/>
      <c r="I316" s="188"/>
      <c r="J316" s="188"/>
      <c r="K316" s="188"/>
      <c r="L316" s="188"/>
    </row>
    <row r="317" spans="1:12" ht="16.5" customHeight="1">
      <c r="A317" s="496" t="s">
        <v>579</v>
      </c>
      <c r="B317" s="496"/>
      <c r="C317" s="496"/>
      <c r="D317" s="496"/>
      <c r="E317" s="496"/>
      <c r="F317" s="496"/>
      <c r="G317" s="190"/>
      <c r="H317" s="190"/>
      <c r="I317" s="190"/>
      <c r="J317" s="190"/>
      <c r="K317" s="190"/>
      <c r="L317" s="190"/>
    </row>
    <row r="318" spans="1:12" ht="16.5" customHeight="1">
      <c r="A318" s="496"/>
      <c r="B318" s="496"/>
      <c r="C318" s="496"/>
      <c r="D318" s="496"/>
      <c r="E318" s="496"/>
      <c r="F318" s="496"/>
      <c r="G318" s="190"/>
      <c r="H318" s="190"/>
      <c r="I318" s="190"/>
      <c r="J318" s="190"/>
      <c r="K318" s="190"/>
      <c r="L318" s="190"/>
    </row>
    <row r="319" spans="1:12" ht="16.5" customHeight="1">
      <c r="A319" s="499" t="s">
        <v>580</v>
      </c>
      <c r="B319" s="499"/>
      <c r="C319" s="499"/>
      <c r="D319" s="499"/>
      <c r="E319" s="499"/>
      <c r="F319" s="499"/>
      <c r="G319" s="190"/>
      <c r="H319" s="190"/>
      <c r="I319" s="190"/>
      <c r="J319" s="190"/>
      <c r="K319" s="190"/>
      <c r="L319" s="190"/>
    </row>
    <row r="320" spans="1:12" ht="16.5" customHeight="1">
      <c r="A320" s="496" t="s">
        <v>532</v>
      </c>
      <c r="B320" s="496"/>
      <c r="C320" s="496"/>
      <c r="D320" s="496"/>
      <c r="E320" s="496"/>
      <c r="F320" s="496"/>
      <c r="G320" s="190"/>
      <c r="H320" s="190"/>
      <c r="I320" s="190"/>
      <c r="J320" s="190"/>
      <c r="K320" s="190"/>
      <c r="L320" s="190"/>
    </row>
    <row r="321" spans="1:12" ht="16.5" customHeight="1">
      <c r="A321" s="492" t="s">
        <v>848</v>
      </c>
      <c r="B321" s="492"/>
      <c r="C321" s="492"/>
      <c r="D321" s="492"/>
      <c r="E321" s="492"/>
      <c r="F321" s="492"/>
      <c r="G321" s="190"/>
      <c r="H321" s="190"/>
      <c r="I321" s="190"/>
      <c r="J321" s="190"/>
      <c r="K321" s="190"/>
      <c r="L321" s="190"/>
    </row>
    <row r="322" spans="1:12" ht="16.5" customHeight="1">
      <c r="A322" s="492" t="s">
        <v>1152</v>
      </c>
      <c r="B322" s="492"/>
      <c r="C322" s="492"/>
      <c r="D322" s="492"/>
      <c r="E322" s="492"/>
      <c r="F322" s="492"/>
      <c r="G322" s="190"/>
      <c r="H322" s="190"/>
      <c r="I322" s="190"/>
      <c r="J322" s="190"/>
      <c r="K322" s="190"/>
      <c r="L322" s="190"/>
    </row>
    <row r="323" spans="1:12" ht="16.5" customHeight="1">
      <c r="A323" s="491" t="s">
        <v>849</v>
      </c>
      <c r="B323" s="491"/>
      <c r="C323" s="491"/>
      <c r="D323" s="491"/>
      <c r="E323" s="494"/>
      <c r="F323" s="494"/>
      <c r="G323" s="190"/>
      <c r="H323" s="190"/>
      <c r="I323" s="190"/>
      <c r="J323" s="190"/>
      <c r="K323" s="190"/>
      <c r="L323" s="190"/>
    </row>
    <row r="324" spans="1:12" ht="16.5" customHeight="1">
      <c r="A324" s="501" t="s">
        <v>581</v>
      </c>
      <c r="B324" s="501"/>
      <c r="C324" s="501"/>
      <c r="D324" s="501"/>
      <c r="E324" s="504"/>
      <c r="F324" s="504"/>
      <c r="G324" s="190"/>
      <c r="H324" s="190"/>
      <c r="I324" s="190"/>
      <c r="J324" s="190"/>
      <c r="K324" s="190"/>
      <c r="L324" s="190"/>
    </row>
    <row r="325" spans="1:12" ht="16.5" customHeight="1">
      <c r="A325" s="501" t="s">
        <v>773</v>
      </c>
      <c r="B325" s="501"/>
      <c r="C325" s="501"/>
      <c r="D325" s="501"/>
      <c r="E325" s="504"/>
      <c r="F325" s="504"/>
      <c r="G325" s="190"/>
      <c r="H325" s="190"/>
      <c r="I325" s="190"/>
      <c r="J325" s="190"/>
      <c r="K325" s="190"/>
      <c r="L325" s="190"/>
    </row>
    <row r="326" spans="1:12" ht="16.5" customHeight="1">
      <c r="A326" s="507" t="s">
        <v>582</v>
      </c>
      <c r="B326" s="501"/>
      <c r="C326" s="501"/>
      <c r="D326" s="501"/>
      <c r="E326" s="504"/>
      <c r="F326" s="504"/>
      <c r="G326" s="190"/>
      <c r="H326" s="190"/>
      <c r="I326" s="190"/>
      <c r="J326" s="190"/>
      <c r="K326" s="190"/>
      <c r="L326" s="190"/>
    </row>
    <row r="327" spans="1:12" ht="16.5" customHeight="1">
      <c r="A327" s="501" t="s">
        <v>774</v>
      </c>
      <c r="B327" s="501"/>
      <c r="C327" s="501"/>
      <c r="D327" s="501"/>
      <c r="E327" s="504"/>
      <c r="F327" s="504"/>
      <c r="G327" s="190"/>
      <c r="H327" s="190"/>
      <c r="I327" s="190"/>
      <c r="J327" s="190"/>
      <c r="K327" s="190"/>
      <c r="L327" s="190"/>
    </row>
    <row r="328" spans="1:12" ht="16.5" customHeight="1">
      <c r="A328" s="508" t="s">
        <v>718</v>
      </c>
      <c r="B328" s="508"/>
      <c r="C328" s="508"/>
      <c r="D328" s="508"/>
      <c r="E328" s="508"/>
      <c r="F328" s="508"/>
      <c r="G328" s="190"/>
      <c r="H328" s="190"/>
      <c r="I328" s="190"/>
      <c r="J328" s="190"/>
      <c r="K328" s="190"/>
      <c r="L328" s="190"/>
    </row>
    <row r="329" spans="1:12" ht="16.5" customHeight="1">
      <c r="A329" s="501" t="s">
        <v>583</v>
      </c>
      <c r="B329" s="501"/>
      <c r="C329" s="501"/>
      <c r="D329" s="501"/>
      <c r="E329" s="504"/>
      <c r="F329" s="504"/>
      <c r="G329" s="190"/>
      <c r="H329" s="190"/>
      <c r="I329" s="190"/>
      <c r="J329" s="190"/>
      <c r="K329" s="190"/>
      <c r="L329" s="190"/>
    </row>
    <row r="330" spans="1:12" ht="16.5" customHeight="1">
      <c r="A330" s="501" t="s">
        <v>584</v>
      </c>
      <c r="B330" s="502"/>
      <c r="C330" s="502"/>
      <c r="D330" s="502"/>
      <c r="E330" s="503"/>
      <c r="F330" s="503"/>
      <c r="G330" s="190"/>
      <c r="H330" s="190"/>
      <c r="I330" s="190"/>
      <c r="J330" s="190"/>
      <c r="K330" s="190"/>
      <c r="L330" s="190"/>
    </row>
    <row r="331" spans="1:12" ht="16.5" customHeight="1">
      <c r="A331" s="501" t="s">
        <v>585</v>
      </c>
      <c r="B331" s="502"/>
      <c r="C331" s="502"/>
      <c r="D331" s="502"/>
      <c r="E331" s="503"/>
      <c r="F331" s="503"/>
      <c r="G331" s="190"/>
      <c r="H331" s="190"/>
      <c r="I331" s="190"/>
      <c r="J331" s="190"/>
      <c r="K331" s="190"/>
      <c r="L331" s="190"/>
    </row>
    <row r="332" spans="1:12" s="185" customFormat="1" ht="16.5" customHeight="1">
      <c r="A332" s="501" t="s">
        <v>586</v>
      </c>
      <c r="B332" s="501"/>
      <c r="C332" s="501"/>
      <c r="D332" s="501"/>
      <c r="E332" s="504"/>
      <c r="F332" s="504"/>
      <c r="G332" s="190"/>
      <c r="H332" s="190"/>
      <c r="I332" s="190"/>
      <c r="J332" s="190"/>
      <c r="K332" s="190"/>
      <c r="L332" s="190"/>
    </row>
    <row r="333" spans="1:12" s="185" customFormat="1" ht="16.5" customHeight="1">
      <c r="A333" s="505" t="s">
        <v>587</v>
      </c>
      <c r="B333" s="505"/>
      <c r="C333" s="505"/>
      <c r="D333" s="505"/>
      <c r="E333" s="506"/>
      <c r="F333" s="506"/>
      <c r="G333" s="190"/>
      <c r="H333" s="190"/>
      <c r="I333" s="190"/>
      <c r="J333" s="190"/>
      <c r="K333" s="190"/>
      <c r="L333" s="190"/>
    </row>
    <row r="334" spans="1:12" ht="16.5" customHeight="1">
      <c r="A334" s="505" t="s">
        <v>588</v>
      </c>
      <c r="B334" s="505"/>
      <c r="C334" s="505"/>
      <c r="D334" s="505"/>
      <c r="E334" s="506"/>
      <c r="F334" s="506"/>
      <c r="G334" s="190"/>
      <c r="H334" s="190"/>
      <c r="I334" s="190"/>
      <c r="J334" s="190"/>
      <c r="K334" s="190"/>
      <c r="L334" s="190"/>
    </row>
    <row r="335" spans="1:12" ht="16.5" customHeight="1">
      <c r="A335" s="505" t="s">
        <v>589</v>
      </c>
      <c r="B335" s="505"/>
      <c r="C335" s="505"/>
      <c r="D335" s="505"/>
      <c r="E335" s="506"/>
      <c r="F335" s="506"/>
      <c r="G335" s="190"/>
      <c r="H335" s="190"/>
      <c r="I335" s="190"/>
      <c r="J335" s="190"/>
      <c r="K335" s="190"/>
      <c r="L335" s="190"/>
    </row>
    <row r="336" spans="1:12" ht="16.5" customHeight="1">
      <c r="A336" s="501" t="s">
        <v>590</v>
      </c>
      <c r="B336" s="501"/>
      <c r="C336" s="501"/>
      <c r="D336" s="501"/>
      <c r="E336" s="504"/>
      <c r="F336" s="504"/>
      <c r="G336" s="190"/>
      <c r="H336" s="190"/>
      <c r="I336" s="190"/>
      <c r="J336" s="190"/>
      <c r="K336" s="190"/>
      <c r="L336" s="190"/>
    </row>
    <row r="337" spans="1:12" ht="16.5" customHeight="1">
      <c r="A337" s="509" t="s">
        <v>701</v>
      </c>
      <c r="B337" s="505"/>
      <c r="C337" s="505"/>
      <c r="D337" s="505"/>
      <c r="E337" s="506"/>
      <c r="F337" s="506"/>
      <c r="G337" s="31"/>
      <c r="H337" s="31"/>
      <c r="I337" s="31"/>
      <c r="J337" s="31"/>
      <c r="K337" s="31"/>
      <c r="L337" s="31"/>
    </row>
    <row r="338" spans="1:12" ht="16.5" customHeight="1">
      <c r="A338" s="510" t="s">
        <v>850</v>
      </c>
      <c r="B338" s="511"/>
      <c r="C338" s="511"/>
      <c r="D338" s="511"/>
      <c r="E338" s="512"/>
      <c r="F338" s="512"/>
      <c r="G338" s="31"/>
      <c r="H338" s="31"/>
      <c r="I338" s="31"/>
      <c r="J338" s="31"/>
      <c r="K338" s="31"/>
      <c r="L338" s="31"/>
    </row>
    <row r="339" spans="1:12" ht="16.5" customHeight="1">
      <c r="A339" s="330"/>
      <c r="B339" s="330"/>
      <c r="C339" s="330"/>
      <c r="D339" s="330"/>
      <c r="E339" s="331"/>
      <c r="F339" s="331"/>
      <c r="G339" s="190"/>
      <c r="H339" s="190"/>
      <c r="I339" s="190"/>
      <c r="J339" s="190"/>
      <c r="K339" s="190"/>
      <c r="L339" s="190"/>
    </row>
    <row r="340" spans="1:12" ht="16.5" customHeight="1">
      <c r="A340" s="496" t="s">
        <v>591</v>
      </c>
      <c r="B340" s="496"/>
      <c r="C340" s="496"/>
      <c r="D340" s="496"/>
      <c r="E340" s="496"/>
      <c r="F340" s="496"/>
      <c r="G340" s="190"/>
      <c r="H340" s="190"/>
      <c r="I340" s="190"/>
      <c r="J340" s="190"/>
      <c r="K340" s="190"/>
      <c r="L340" s="190"/>
    </row>
    <row r="341" spans="1:12" s="26" customFormat="1" ht="16.5" customHeight="1">
      <c r="A341" s="496" t="s">
        <v>592</v>
      </c>
      <c r="B341" s="496"/>
      <c r="C341" s="496"/>
      <c r="D341" s="496"/>
      <c r="E341" s="496"/>
      <c r="F341" s="496"/>
      <c r="G341" s="190"/>
      <c r="H341" s="190"/>
      <c r="I341" s="190"/>
      <c r="J341" s="190"/>
      <c r="K341" s="190"/>
      <c r="L341" s="190"/>
    </row>
    <row r="342" spans="1:12" s="26" customFormat="1" ht="16.5" customHeight="1">
      <c r="A342" s="501" t="s">
        <v>593</v>
      </c>
      <c r="B342" s="501"/>
      <c r="C342" s="501"/>
      <c r="D342" s="501"/>
      <c r="E342" s="504"/>
      <c r="F342" s="504"/>
      <c r="G342" s="190"/>
      <c r="H342" s="190"/>
      <c r="I342" s="190"/>
      <c r="J342" s="190"/>
      <c r="K342" s="190"/>
      <c r="L342" s="190"/>
    </row>
    <row r="343" spans="1:12" ht="16.5" customHeight="1">
      <c r="A343" s="496" t="s">
        <v>594</v>
      </c>
      <c r="B343" s="496"/>
      <c r="C343" s="496"/>
      <c r="D343" s="496"/>
      <c r="E343" s="496"/>
      <c r="F343" s="496"/>
      <c r="G343" s="190"/>
      <c r="H343" s="190"/>
      <c r="I343" s="190"/>
      <c r="J343" s="190"/>
      <c r="K343" s="190"/>
      <c r="L343" s="190"/>
    </row>
    <row r="344" spans="1:12" ht="16.5" customHeight="1">
      <c r="A344" s="496"/>
      <c r="B344" s="496"/>
      <c r="C344" s="496"/>
      <c r="D344" s="496"/>
      <c r="E344" s="496"/>
      <c r="F344" s="496"/>
      <c r="G344" s="190"/>
      <c r="H344" s="190"/>
      <c r="I344" s="190"/>
      <c r="J344" s="190"/>
      <c r="K344" s="190"/>
      <c r="L344" s="190"/>
    </row>
    <row r="345" spans="1:12" s="26" customFormat="1" ht="16.5" customHeight="1">
      <c r="A345" s="496" t="s">
        <v>595</v>
      </c>
      <c r="B345" s="496"/>
      <c r="C345" s="496"/>
      <c r="D345" s="496"/>
      <c r="E345" s="496"/>
      <c r="F345" s="496"/>
      <c r="G345" s="190"/>
      <c r="H345" s="190"/>
      <c r="I345" s="190"/>
      <c r="J345" s="190"/>
      <c r="K345" s="190"/>
      <c r="L345" s="190"/>
    </row>
    <row r="346" spans="1:12" s="26" customFormat="1" ht="16.5" customHeight="1">
      <c r="A346" s="499" t="s">
        <v>719</v>
      </c>
      <c r="B346" s="499"/>
      <c r="C346" s="499"/>
      <c r="D346" s="499"/>
      <c r="E346" s="499"/>
      <c r="F346" s="499"/>
      <c r="G346" s="31"/>
      <c r="H346" s="31"/>
      <c r="I346" s="31"/>
      <c r="J346" s="31"/>
      <c r="K346" s="31"/>
      <c r="L346" s="31"/>
    </row>
    <row r="347" spans="1:12" s="26" customFormat="1" ht="24.75" customHeight="1">
      <c r="A347" s="499" t="s">
        <v>702</v>
      </c>
      <c r="B347" s="499"/>
      <c r="C347" s="499"/>
      <c r="D347" s="499"/>
      <c r="E347" s="499"/>
      <c r="F347" s="499"/>
      <c r="G347" s="31"/>
      <c r="H347" s="31"/>
      <c r="I347" s="31"/>
      <c r="J347" s="31"/>
      <c r="K347" s="31"/>
      <c r="L347" s="31"/>
    </row>
    <row r="348" spans="1:12" ht="16.5" customHeight="1">
      <c r="A348" s="499" t="s">
        <v>703</v>
      </c>
      <c r="B348" s="499"/>
      <c r="C348" s="499"/>
      <c r="D348" s="499"/>
      <c r="E348" s="499"/>
      <c r="F348" s="499"/>
      <c r="G348" s="190"/>
      <c r="H348" s="190"/>
      <c r="I348" s="190"/>
      <c r="J348" s="190"/>
      <c r="K348" s="190"/>
      <c r="L348" s="190"/>
    </row>
    <row r="349" spans="1:12" ht="16.5" customHeight="1">
      <c r="A349" s="496" t="s">
        <v>720</v>
      </c>
      <c r="B349" s="496"/>
      <c r="C349" s="496"/>
      <c r="D349" s="496"/>
      <c r="E349" s="496"/>
      <c r="F349" s="496"/>
      <c r="G349" s="190"/>
      <c r="H349" s="190"/>
      <c r="I349" s="190"/>
      <c r="J349" s="190"/>
      <c r="K349" s="190"/>
      <c r="L349" s="190"/>
    </row>
    <row r="350" spans="1:12" ht="16.5" customHeight="1">
      <c r="A350" s="499" t="s">
        <v>704</v>
      </c>
      <c r="B350" s="499"/>
      <c r="C350" s="499"/>
      <c r="D350" s="499"/>
      <c r="E350" s="499"/>
      <c r="F350" s="499"/>
      <c r="G350" s="31"/>
      <c r="H350" s="31"/>
      <c r="I350" s="31"/>
      <c r="J350" s="31"/>
      <c r="K350" s="31"/>
      <c r="L350" s="31"/>
    </row>
    <row r="351" spans="1:12" ht="16.5" customHeight="1">
      <c r="A351" s="496" t="s">
        <v>1208</v>
      </c>
      <c r="B351" s="496"/>
      <c r="C351" s="496"/>
      <c r="D351" s="496"/>
      <c r="E351" s="496"/>
      <c r="F351" s="496"/>
      <c r="G351" s="31"/>
      <c r="H351" s="31"/>
      <c r="I351" s="31"/>
      <c r="J351" s="31"/>
      <c r="K351" s="31"/>
      <c r="L351" s="31"/>
    </row>
    <row r="352" spans="1:12" ht="17.100000000000001" customHeight="1">
      <c r="A352" s="499" t="s">
        <v>721</v>
      </c>
      <c r="B352" s="499"/>
      <c r="C352" s="499"/>
      <c r="D352" s="499"/>
      <c r="E352" s="499"/>
      <c r="F352" s="499"/>
      <c r="G352" s="31"/>
      <c r="H352" s="31"/>
      <c r="I352" s="31"/>
      <c r="J352" s="31"/>
      <c r="K352" s="31"/>
      <c r="L352" s="31"/>
    </row>
    <row r="353" spans="1:12" ht="33.6" customHeight="1">
      <c r="A353" s="499" t="s">
        <v>789</v>
      </c>
      <c r="B353" s="499"/>
      <c r="C353" s="499"/>
      <c r="D353" s="499"/>
      <c r="E353" s="499"/>
      <c r="F353" s="499"/>
      <c r="G353" s="31"/>
      <c r="H353" s="31"/>
      <c r="I353" s="31"/>
      <c r="J353" s="31"/>
      <c r="K353" s="31"/>
      <c r="L353" s="31"/>
    </row>
    <row r="354" spans="1:12" ht="16.5" customHeight="1">
      <c r="A354" s="496" t="s">
        <v>705</v>
      </c>
      <c r="B354" s="496"/>
      <c r="C354" s="496"/>
      <c r="D354" s="496"/>
      <c r="E354" s="496"/>
      <c r="F354" s="496"/>
      <c r="G354" s="190"/>
      <c r="H354" s="190"/>
      <c r="I354" s="190"/>
      <c r="J354" s="190"/>
      <c r="K354" s="190"/>
      <c r="L354" s="190"/>
    </row>
    <row r="355" spans="1:12" ht="16.5" customHeight="1">
      <c r="A355" s="496" t="s">
        <v>706</v>
      </c>
      <c r="B355" s="496"/>
      <c r="C355" s="496"/>
      <c r="D355" s="496"/>
      <c r="E355" s="496"/>
      <c r="F355" s="496"/>
      <c r="G355" s="190"/>
      <c r="H355" s="190"/>
      <c r="I355" s="190"/>
      <c r="J355" s="190"/>
      <c r="K355" s="190"/>
      <c r="L355" s="190"/>
    </row>
    <row r="356" spans="1:12" ht="16.5" customHeight="1">
      <c r="A356" s="499" t="s">
        <v>596</v>
      </c>
      <c r="B356" s="499"/>
      <c r="C356" s="499"/>
      <c r="D356" s="499"/>
      <c r="E356" s="499"/>
      <c r="F356" s="499"/>
      <c r="G356" s="190"/>
      <c r="H356" s="190"/>
      <c r="I356" s="190"/>
      <c r="J356" s="190"/>
      <c r="K356" s="190"/>
      <c r="L356" s="190"/>
    </row>
    <row r="357" spans="1:12" ht="26.45" customHeight="1">
      <c r="A357" s="496" t="s">
        <v>707</v>
      </c>
      <c r="B357" s="496"/>
      <c r="C357" s="496"/>
      <c r="D357" s="496"/>
      <c r="E357" s="496"/>
      <c r="F357" s="496"/>
      <c r="G357" s="190"/>
      <c r="H357" s="190"/>
      <c r="I357" s="190"/>
      <c r="J357" s="190"/>
      <c r="K357" s="190"/>
      <c r="L357" s="190"/>
    </row>
    <row r="358" spans="1:12" ht="16.5" customHeight="1">
      <c r="A358" s="496" t="s">
        <v>694</v>
      </c>
      <c r="B358" s="496"/>
      <c r="C358" s="496"/>
      <c r="D358" s="496"/>
      <c r="E358" s="496"/>
      <c r="F358" s="496"/>
      <c r="G358" s="190"/>
      <c r="H358" s="190"/>
      <c r="I358" s="190"/>
      <c r="J358" s="190"/>
      <c r="K358" s="190"/>
      <c r="L358" s="190"/>
    </row>
    <row r="359" spans="1:12" ht="16.5" customHeight="1">
      <c r="A359" s="499" t="s">
        <v>597</v>
      </c>
      <c r="B359" s="499"/>
      <c r="C359" s="499"/>
      <c r="D359" s="499"/>
      <c r="E359" s="499"/>
      <c r="F359" s="499"/>
      <c r="G359" s="190"/>
      <c r="H359" s="190"/>
      <c r="I359" s="190"/>
      <c r="J359" s="190"/>
      <c r="K359" s="190"/>
      <c r="L359" s="190"/>
    </row>
    <row r="360" spans="1:12" ht="16.5" customHeight="1">
      <c r="A360" s="499" t="s">
        <v>792</v>
      </c>
      <c r="B360" s="499"/>
      <c r="C360" s="499"/>
      <c r="D360" s="499"/>
      <c r="E360" s="499"/>
      <c r="F360" s="499"/>
      <c r="G360" s="190"/>
      <c r="H360" s="190"/>
      <c r="I360" s="190"/>
      <c r="J360" s="190"/>
      <c r="K360" s="190"/>
      <c r="L360" s="190"/>
    </row>
    <row r="361" spans="1:12" ht="21.95" customHeight="1">
      <c r="A361" s="496" t="s">
        <v>722</v>
      </c>
      <c r="B361" s="496"/>
      <c r="C361" s="496"/>
      <c r="D361" s="496"/>
      <c r="E361" s="496"/>
      <c r="F361" s="496"/>
      <c r="G361" s="190"/>
      <c r="H361" s="190"/>
      <c r="I361" s="190"/>
      <c r="J361" s="190"/>
      <c r="K361" s="190"/>
      <c r="L361" s="190"/>
    </row>
    <row r="362" spans="1:12" ht="38.1" customHeight="1">
      <c r="A362" s="496" t="s">
        <v>1150</v>
      </c>
      <c r="B362" s="496"/>
      <c r="C362" s="496"/>
      <c r="D362" s="496"/>
      <c r="E362" s="496"/>
      <c r="F362" s="496"/>
      <c r="G362" s="190"/>
      <c r="H362" s="190"/>
      <c r="I362" s="190"/>
      <c r="J362" s="190"/>
      <c r="K362" s="190"/>
      <c r="L362" s="190"/>
    </row>
    <row r="363" spans="1:12" ht="16.5" customHeight="1">
      <c r="A363" s="496" t="s">
        <v>826</v>
      </c>
      <c r="B363" s="496"/>
      <c r="C363" s="496"/>
      <c r="D363" s="496"/>
      <c r="E363" s="496"/>
      <c r="F363" s="496"/>
      <c r="G363" s="190"/>
      <c r="H363" s="190"/>
      <c r="I363" s="190"/>
      <c r="J363" s="190"/>
      <c r="K363" s="190"/>
      <c r="L363" s="190"/>
    </row>
    <row r="364" spans="1:12" ht="16.5" customHeight="1">
      <c r="A364" s="496" t="s">
        <v>827</v>
      </c>
      <c r="B364" s="496"/>
      <c r="C364" s="496"/>
      <c r="D364" s="496"/>
      <c r="E364" s="496"/>
      <c r="F364" s="496"/>
      <c r="G364" s="190"/>
      <c r="H364" s="190"/>
      <c r="I364" s="190"/>
      <c r="J364" s="190"/>
      <c r="K364" s="190"/>
      <c r="L364" s="190"/>
    </row>
    <row r="365" spans="1:12" ht="16.5" customHeight="1">
      <c r="A365" s="496" t="s">
        <v>598</v>
      </c>
      <c r="B365" s="496"/>
      <c r="C365" s="496"/>
      <c r="D365" s="496"/>
      <c r="E365" s="496"/>
      <c r="F365" s="496"/>
      <c r="G365" s="190"/>
      <c r="H365" s="190"/>
      <c r="I365" s="190"/>
      <c r="J365" s="190"/>
      <c r="K365" s="190"/>
      <c r="L365" s="190"/>
    </row>
    <row r="366" spans="1:12" ht="16.5" customHeight="1">
      <c r="A366" s="496" t="s">
        <v>599</v>
      </c>
      <c r="B366" s="496"/>
      <c r="C366" s="496"/>
      <c r="D366" s="496"/>
      <c r="E366" s="496"/>
      <c r="F366" s="496"/>
      <c r="G366" s="190"/>
      <c r="H366" s="190"/>
      <c r="I366" s="190"/>
      <c r="J366" s="190"/>
      <c r="K366" s="190"/>
      <c r="L366" s="190"/>
    </row>
    <row r="367" spans="1:12" ht="16.5" customHeight="1">
      <c r="A367" s="496" t="s">
        <v>828</v>
      </c>
      <c r="B367" s="496"/>
      <c r="C367" s="496"/>
      <c r="D367" s="496"/>
      <c r="E367" s="496"/>
      <c r="F367" s="496"/>
      <c r="G367" s="190"/>
      <c r="H367" s="190"/>
      <c r="I367" s="190"/>
      <c r="J367" s="190"/>
      <c r="K367" s="190"/>
      <c r="L367" s="190"/>
    </row>
    <row r="368" spans="1:12" ht="16.5" customHeight="1">
      <c r="A368" s="500" t="s">
        <v>708</v>
      </c>
      <c r="B368" s="500"/>
      <c r="C368" s="500"/>
      <c r="D368" s="500"/>
      <c r="E368" s="500"/>
      <c r="F368" s="500"/>
      <c r="G368" s="190"/>
      <c r="H368" s="190"/>
      <c r="I368" s="190"/>
      <c r="J368" s="190"/>
      <c r="K368" s="190"/>
      <c r="L368" s="190"/>
    </row>
    <row r="369" spans="1:12" ht="16.5" customHeight="1">
      <c r="A369" s="496" t="s">
        <v>600</v>
      </c>
      <c r="B369" s="496"/>
      <c r="C369" s="496"/>
      <c r="D369" s="496"/>
      <c r="E369" s="496"/>
      <c r="F369" s="496"/>
      <c r="G369" s="190"/>
      <c r="H369" s="190"/>
      <c r="I369" s="190"/>
      <c r="J369" s="190"/>
      <c r="K369" s="190"/>
      <c r="L369" s="190"/>
    </row>
    <row r="370" spans="1:12" ht="16.5" customHeight="1">
      <c r="A370" s="304"/>
      <c r="B370" s="304"/>
      <c r="C370" s="304"/>
      <c r="D370" s="304"/>
      <c r="E370" s="304"/>
      <c r="F370" s="304"/>
      <c r="G370" s="190"/>
      <c r="H370" s="190"/>
      <c r="I370" s="190"/>
      <c r="J370" s="190"/>
      <c r="K370" s="190"/>
      <c r="L370" s="190"/>
    </row>
    <row r="371" spans="1:12" ht="16.5" customHeight="1">
      <c r="A371" s="499" t="s">
        <v>601</v>
      </c>
      <c r="B371" s="499"/>
      <c r="C371" s="499"/>
      <c r="D371" s="499"/>
      <c r="E371" s="499"/>
      <c r="F371" s="499"/>
      <c r="G371" s="190"/>
      <c r="H371" s="190"/>
      <c r="I371" s="190"/>
      <c r="J371" s="190"/>
      <c r="K371" s="190"/>
      <c r="L371" s="190"/>
    </row>
    <row r="372" spans="1:12" ht="16.5" customHeight="1">
      <c r="A372" s="496" t="s">
        <v>602</v>
      </c>
      <c r="B372" s="496"/>
      <c r="C372" s="496"/>
      <c r="D372" s="496"/>
      <c r="E372" s="496"/>
      <c r="F372" s="496"/>
      <c r="G372" s="190"/>
      <c r="H372" s="190"/>
      <c r="I372" s="190"/>
      <c r="J372" s="190"/>
      <c r="K372" s="190"/>
      <c r="L372" s="190"/>
    </row>
    <row r="373" spans="1:12" ht="16.5" customHeight="1">
      <c r="A373" s="501" t="s">
        <v>829</v>
      </c>
      <c r="B373" s="501"/>
      <c r="C373" s="501"/>
      <c r="D373" s="501"/>
      <c r="E373" s="504"/>
      <c r="F373" s="504"/>
      <c r="G373" s="190"/>
      <c r="H373" s="190"/>
      <c r="I373" s="190"/>
      <c r="J373" s="190"/>
      <c r="K373" s="190"/>
      <c r="L373" s="190"/>
    </row>
    <row r="374" spans="1:12" ht="16.5" customHeight="1">
      <c r="A374" s="496" t="s">
        <v>830</v>
      </c>
      <c r="B374" s="496"/>
      <c r="C374" s="496"/>
      <c r="D374" s="496"/>
      <c r="E374" s="496"/>
      <c r="F374" s="496"/>
      <c r="G374" s="190"/>
      <c r="H374" s="190"/>
      <c r="I374" s="190"/>
      <c r="J374" s="190"/>
      <c r="K374" s="190"/>
      <c r="L374" s="190"/>
    </row>
    <row r="375" spans="1:12" ht="16.5" customHeight="1">
      <c r="A375" s="496"/>
      <c r="B375" s="496"/>
      <c r="C375" s="496"/>
      <c r="D375" s="496"/>
      <c r="E375" s="496"/>
      <c r="F375" s="496"/>
      <c r="G375" s="190"/>
      <c r="H375" s="190"/>
      <c r="I375" s="190"/>
      <c r="J375" s="190"/>
      <c r="K375" s="190"/>
      <c r="L375" s="190"/>
    </row>
    <row r="376" spans="1:12" ht="16.5" customHeight="1">
      <c r="A376" s="499" t="s">
        <v>603</v>
      </c>
      <c r="B376" s="499"/>
      <c r="C376" s="499"/>
      <c r="D376" s="499"/>
      <c r="E376" s="499"/>
      <c r="F376" s="499"/>
      <c r="G376" s="190"/>
      <c r="H376" s="190"/>
      <c r="I376" s="190"/>
      <c r="J376" s="190"/>
      <c r="K376" s="190"/>
      <c r="L376" s="190"/>
    </row>
    <row r="377" spans="1:12" ht="16.5" customHeight="1">
      <c r="A377" s="496" t="s">
        <v>604</v>
      </c>
      <c r="B377" s="496"/>
      <c r="C377" s="496"/>
      <c r="D377" s="496"/>
      <c r="E377" s="496"/>
      <c r="F377" s="496"/>
      <c r="G377" s="190"/>
      <c r="H377" s="190"/>
      <c r="I377" s="190"/>
      <c r="J377" s="190"/>
      <c r="K377" s="190"/>
      <c r="L377" s="190"/>
    </row>
    <row r="378" spans="1:12" ht="16.5" customHeight="1">
      <c r="A378" s="499" t="s">
        <v>605</v>
      </c>
      <c r="B378" s="499"/>
      <c r="C378" s="499"/>
      <c r="D378" s="499"/>
      <c r="E378" s="499"/>
      <c r="F378" s="499"/>
      <c r="G378" s="190"/>
      <c r="H378" s="190"/>
      <c r="I378" s="190"/>
      <c r="J378" s="190"/>
      <c r="K378" s="190"/>
      <c r="L378" s="190"/>
    </row>
    <row r="379" spans="1:12" ht="16.5" customHeight="1">
      <c r="A379" s="496" t="s">
        <v>831</v>
      </c>
      <c r="B379" s="496"/>
      <c r="C379" s="496"/>
      <c r="D379" s="496"/>
      <c r="E379" s="496"/>
      <c r="F379" s="496"/>
      <c r="G379" s="190"/>
      <c r="H379" s="190"/>
      <c r="I379" s="190"/>
      <c r="J379" s="190"/>
      <c r="K379" s="190"/>
      <c r="L379" s="190"/>
    </row>
    <row r="380" spans="1:12" ht="16.5" customHeight="1">
      <c r="A380" s="496" t="s">
        <v>606</v>
      </c>
      <c r="B380" s="496"/>
      <c r="C380" s="496"/>
      <c r="D380" s="496"/>
      <c r="E380" s="496"/>
      <c r="F380" s="496"/>
      <c r="G380" s="190"/>
      <c r="H380" s="190"/>
      <c r="I380" s="190"/>
      <c r="J380" s="190"/>
      <c r="K380" s="190"/>
      <c r="L380" s="190"/>
    </row>
    <row r="381" spans="1:12" ht="16.5" customHeight="1">
      <c r="A381" s="496" t="s">
        <v>607</v>
      </c>
      <c r="B381" s="496"/>
      <c r="C381" s="496"/>
      <c r="D381" s="496"/>
      <c r="E381" s="496"/>
      <c r="F381" s="496"/>
      <c r="G381" s="190"/>
      <c r="H381" s="190"/>
      <c r="I381" s="190"/>
      <c r="J381" s="190"/>
      <c r="K381" s="190"/>
      <c r="L381" s="190"/>
    </row>
    <row r="382" spans="1:12" ht="16.5" customHeight="1">
      <c r="A382" s="304"/>
      <c r="B382" s="304"/>
      <c r="C382" s="304"/>
      <c r="D382" s="304"/>
      <c r="E382" s="304"/>
      <c r="F382" s="304"/>
      <c r="G382" s="190"/>
      <c r="H382" s="190"/>
      <c r="I382" s="190"/>
      <c r="J382" s="190"/>
      <c r="K382" s="190"/>
      <c r="L382" s="190"/>
    </row>
    <row r="383" spans="1:12" ht="16.5" customHeight="1">
      <c r="A383" s="304"/>
      <c r="B383" s="304"/>
      <c r="C383" s="304"/>
      <c r="D383" s="304"/>
      <c r="E383" s="304"/>
      <c r="F383" s="304"/>
      <c r="G383" s="190"/>
      <c r="H383" s="190"/>
      <c r="I383" s="190"/>
      <c r="J383" s="190"/>
      <c r="K383" s="190"/>
      <c r="L383" s="190"/>
    </row>
    <row r="384" spans="1:12" ht="16.5" customHeight="1">
      <c r="A384" s="304"/>
      <c r="B384" s="304"/>
      <c r="C384" s="304"/>
      <c r="D384" s="304"/>
      <c r="E384" s="304"/>
      <c r="F384" s="304"/>
      <c r="G384" s="190"/>
      <c r="H384" s="190"/>
      <c r="I384" s="190"/>
      <c r="J384" s="190"/>
      <c r="K384" s="190"/>
      <c r="L384" s="190"/>
    </row>
    <row r="385" spans="1:12" ht="16.5" customHeight="1">
      <c r="A385" s="304"/>
      <c r="B385" s="304"/>
      <c r="C385" s="304"/>
      <c r="D385" s="304"/>
      <c r="E385" s="304"/>
      <c r="F385" s="304"/>
      <c r="G385" s="190"/>
      <c r="H385" s="190"/>
      <c r="I385" s="190"/>
      <c r="J385" s="190"/>
      <c r="K385" s="190"/>
      <c r="L385" s="190"/>
    </row>
    <row r="386" spans="1:12" s="185" customFormat="1" ht="16.5" customHeight="1">
      <c r="A386" s="304"/>
      <c r="B386" s="304"/>
      <c r="C386" s="304"/>
      <c r="D386" s="304"/>
      <c r="E386" s="304"/>
      <c r="F386" s="304"/>
      <c r="G386" s="190"/>
      <c r="H386" s="190"/>
      <c r="I386" s="190"/>
      <c r="J386" s="190"/>
      <c r="K386" s="190"/>
      <c r="L386" s="190"/>
    </row>
    <row r="387" spans="1:12" ht="16.5" customHeight="1">
      <c r="A387" s="304"/>
      <c r="B387" s="304"/>
      <c r="C387" s="304"/>
      <c r="D387" s="304"/>
      <c r="E387" s="304"/>
      <c r="F387" s="304"/>
      <c r="G387" s="190"/>
      <c r="H387" s="190"/>
      <c r="I387" s="190"/>
      <c r="J387" s="190"/>
      <c r="K387" s="190"/>
      <c r="L387" s="190"/>
    </row>
    <row r="388" spans="1:12" ht="16.5" customHeight="1">
      <c r="A388" s="304"/>
      <c r="B388" s="304"/>
      <c r="C388" s="304"/>
      <c r="D388" s="304"/>
      <c r="E388" s="304"/>
      <c r="F388" s="304"/>
      <c r="G388" s="190"/>
      <c r="H388" s="190"/>
      <c r="I388" s="190"/>
      <c r="J388" s="190"/>
      <c r="K388" s="190"/>
      <c r="L388" s="190"/>
    </row>
    <row r="389" spans="1:12" ht="16.5" customHeight="1">
      <c r="A389" s="496" t="s">
        <v>535</v>
      </c>
      <c r="B389" s="496"/>
      <c r="C389" s="496"/>
      <c r="D389" s="496"/>
      <c r="E389" s="496"/>
      <c r="F389" s="496"/>
      <c r="G389" s="190"/>
      <c r="H389" s="190"/>
      <c r="I389" s="190"/>
      <c r="J389" s="190"/>
      <c r="K389" s="190"/>
      <c r="L389" s="190"/>
    </row>
    <row r="390" spans="1:12" ht="16.5" customHeight="1">
      <c r="A390" s="496" t="s">
        <v>608</v>
      </c>
      <c r="B390" s="496"/>
      <c r="C390" s="496"/>
      <c r="D390" s="496"/>
      <c r="E390" s="496"/>
      <c r="F390" s="496"/>
      <c r="G390" s="190"/>
      <c r="H390" s="190"/>
      <c r="I390" s="190"/>
      <c r="J390" s="190"/>
      <c r="K390" s="190"/>
      <c r="L390" s="190"/>
    </row>
    <row r="391" spans="1:12" ht="16.5" customHeight="1">
      <c r="A391" s="499" t="s">
        <v>723</v>
      </c>
      <c r="B391" s="499"/>
      <c r="C391" s="499"/>
      <c r="D391" s="499"/>
      <c r="E391" s="499"/>
      <c r="F391" s="499"/>
      <c r="G391" s="31"/>
      <c r="H391" s="31"/>
      <c r="I391" s="31"/>
      <c r="J391" s="31"/>
      <c r="K391" s="31"/>
      <c r="L391" s="31"/>
    </row>
    <row r="392" spans="1:12" ht="16.5" customHeight="1">
      <c r="A392" s="496" t="s">
        <v>609</v>
      </c>
      <c r="B392" s="496"/>
      <c r="C392" s="496"/>
      <c r="D392" s="496"/>
      <c r="E392" s="496"/>
      <c r="F392" s="496"/>
      <c r="G392" s="190"/>
      <c r="H392" s="190"/>
      <c r="I392" s="190"/>
      <c r="J392" s="190"/>
      <c r="K392" s="190"/>
      <c r="L392" s="190"/>
    </row>
    <row r="393" spans="1:12" ht="16.5" customHeight="1">
      <c r="A393" s="496" t="s">
        <v>610</v>
      </c>
      <c r="B393" s="496"/>
      <c r="C393" s="496"/>
      <c r="D393" s="496"/>
      <c r="E393" s="496"/>
      <c r="F393" s="496"/>
      <c r="G393" s="190"/>
      <c r="H393" s="190"/>
      <c r="I393" s="190"/>
      <c r="J393" s="190"/>
      <c r="K393" s="190"/>
      <c r="L393" s="190"/>
    </row>
    <row r="394" spans="1:12" ht="16.5" customHeight="1">
      <c r="A394" s="496" t="s">
        <v>611</v>
      </c>
      <c r="B394" s="496"/>
      <c r="C394" s="496"/>
      <c r="D394" s="496"/>
      <c r="E394" s="496"/>
      <c r="F394" s="496"/>
      <c r="G394" s="190"/>
      <c r="H394" s="190"/>
      <c r="I394" s="190"/>
      <c r="J394" s="190"/>
      <c r="K394" s="190"/>
      <c r="L394" s="190"/>
    </row>
    <row r="395" spans="1:12" ht="16.5" customHeight="1">
      <c r="A395" s="499" t="s">
        <v>612</v>
      </c>
      <c r="B395" s="499"/>
      <c r="C395" s="499"/>
      <c r="D395" s="499"/>
      <c r="E395" s="499"/>
      <c r="F395" s="499"/>
      <c r="G395" s="190"/>
      <c r="H395" s="190"/>
      <c r="I395" s="190"/>
      <c r="J395" s="190"/>
      <c r="K395" s="190"/>
      <c r="L395" s="190"/>
    </row>
    <row r="396" spans="1:12" ht="16.5" customHeight="1">
      <c r="A396" s="501" t="s">
        <v>613</v>
      </c>
      <c r="B396" s="501"/>
      <c r="C396" s="501"/>
      <c r="D396" s="501"/>
      <c r="E396" s="504"/>
      <c r="F396" s="504"/>
      <c r="G396" s="190"/>
      <c r="H396" s="190"/>
      <c r="I396" s="190"/>
      <c r="J396" s="190"/>
      <c r="K396" s="190"/>
      <c r="L396" s="190"/>
    </row>
    <row r="397" spans="1:12" ht="16.5" customHeight="1">
      <c r="A397" s="501" t="s">
        <v>614</v>
      </c>
      <c r="B397" s="501"/>
      <c r="C397" s="501"/>
      <c r="D397" s="501"/>
      <c r="E397" s="504"/>
      <c r="F397" s="504"/>
      <c r="G397" s="190"/>
      <c r="H397" s="190"/>
      <c r="I397" s="190"/>
      <c r="J397" s="190"/>
      <c r="K397" s="190"/>
      <c r="L397" s="190"/>
    </row>
    <row r="398" spans="1:12" ht="16.5" customHeight="1">
      <c r="A398" s="499" t="s">
        <v>615</v>
      </c>
      <c r="B398" s="499"/>
      <c r="C398" s="499"/>
      <c r="D398" s="499"/>
      <c r="E398" s="499"/>
      <c r="F398" s="499"/>
      <c r="G398" s="190"/>
      <c r="H398" s="190"/>
      <c r="I398" s="190"/>
      <c r="J398" s="190"/>
      <c r="K398" s="190"/>
      <c r="L398" s="190"/>
    </row>
    <row r="399" spans="1:12" ht="16.5" customHeight="1">
      <c r="A399" s="499" t="s">
        <v>775</v>
      </c>
      <c r="B399" s="499"/>
      <c r="C399" s="499"/>
      <c r="D399" s="499"/>
      <c r="E399" s="499"/>
      <c r="F399" s="499"/>
      <c r="G399" s="190"/>
      <c r="H399" s="190"/>
      <c r="I399" s="190"/>
      <c r="J399" s="190"/>
      <c r="K399" s="190"/>
      <c r="L399" s="190"/>
    </row>
    <row r="400" spans="1:12" ht="16.5" customHeight="1">
      <c r="A400" s="499" t="s">
        <v>776</v>
      </c>
      <c r="B400" s="499"/>
      <c r="C400" s="499"/>
      <c r="D400" s="499"/>
      <c r="E400" s="499"/>
      <c r="F400" s="499"/>
      <c r="G400" s="190"/>
      <c r="H400" s="190"/>
      <c r="I400" s="190"/>
      <c r="J400" s="190"/>
      <c r="K400" s="190"/>
      <c r="L400" s="190"/>
    </row>
    <row r="401" spans="1:12" ht="16.5" customHeight="1">
      <c r="A401" s="405" t="s">
        <v>1153</v>
      </c>
      <c r="B401" s="405"/>
      <c r="C401" s="405"/>
      <c r="D401" s="405"/>
      <c r="E401" s="405"/>
      <c r="F401" s="405"/>
      <c r="G401" s="190"/>
      <c r="H401" s="190"/>
      <c r="I401" s="190"/>
      <c r="J401" s="190"/>
      <c r="K401" s="190"/>
      <c r="L401" s="190"/>
    </row>
    <row r="402" spans="1:12" ht="16.5" customHeight="1">
      <c r="A402" s="405" t="s">
        <v>851</v>
      </c>
      <c r="B402" s="405"/>
      <c r="C402" s="405"/>
      <c r="D402" s="405"/>
      <c r="E402" s="405"/>
      <c r="F402" s="405"/>
      <c r="G402" s="190"/>
      <c r="H402" s="190"/>
      <c r="I402" s="190"/>
      <c r="J402" s="190"/>
      <c r="K402" s="190"/>
      <c r="L402" s="190"/>
    </row>
    <row r="403" spans="1:12" ht="16.5" customHeight="1">
      <c r="A403" s="405" t="s">
        <v>852</v>
      </c>
      <c r="B403" s="405"/>
      <c r="C403" s="405"/>
      <c r="D403" s="405"/>
      <c r="E403" s="405"/>
      <c r="F403" s="405"/>
      <c r="G403" s="190"/>
      <c r="H403" s="190"/>
      <c r="I403" s="190"/>
      <c r="J403" s="190"/>
      <c r="K403" s="190"/>
      <c r="L403" s="190"/>
    </row>
    <row r="404" spans="1:12" ht="16.5" customHeight="1">
      <c r="A404" s="501" t="s">
        <v>724</v>
      </c>
      <c r="B404" s="501"/>
      <c r="C404" s="501"/>
      <c r="D404" s="501"/>
      <c r="E404" s="504"/>
      <c r="F404" s="504"/>
      <c r="G404" s="190"/>
      <c r="H404" s="190"/>
      <c r="I404" s="190"/>
      <c r="J404" s="190"/>
      <c r="K404" s="190"/>
      <c r="L404" s="190"/>
    </row>
    <row r="405" spans="1:12" ht="16.5" customHeight="1">
      <c r="A405" s="501" t="s">
        <v>616</v>
      </c>
      <c r="B405" s="501"/>
      <c r="C405" s="501"/>
      <c r="D405" s="501"/>
      <c r="E405" s="504"/>
      <c r="F405" s="504"/>
      <c r="G405" s="190"/>
      <c r="H405" s="190"/>
      <c r="I405" s="190"/>
      <c r="J405" s="190"/>
      <c r="K405" s="190"/>
      <c r="L405" s="190"/>
    </row>
    <row r="406" spans="1:12" ht="16.5" customHeight="1">
      <c r="A406" s="507" t="s">
        <v>617</v>
      </c>
      <c r="B406" s="501"/>
      <c r="C406" s="501"/>
      <c r="D406" s="501"/>
      <c r="E406" s="504"/>
      <c r="F406" s="504"/>
      <c r="G406" s="190"/>
      <c r="H406" s="190"/>
      <c r="I406" s="190"/>
      <c r="J406" s="190"/>
      <c r="K406" s="190"/>
      <c r="L406" s="190"/>
    </row>
    <row r="407" spans="1:12" ht="16.5" customHeight="1">
      <c r="A407" s="499" t="s">
        <v>832</v>
      </c>
      <c r="B407" s="499"/>
      <c r="C407" s="499"/>
      <c r="D407" s="499"/>
      <c r="E407" s="499"/>
      <c r="F407" s="499"/>
      <c r="G407" s="190"/>
      <c r="H407" s="190"/>
      <c r="I407" s="190"/>
      <c r="J407" s="190"/>
      <c r="K407" s="190"/>
      <c r="L407" s="190"/>
    </row>
    <row r="408" spans="1:12" ht="16.5" customHeight="1">
      <c r="A408" s="499" t="s">
        <v>709</v>
      </c>
      <c r="B408" s="499"/>
      <c r="C408" s="499"/>
      <c r="D408" s="499"/>
      <c r="E408" s="499"/>
      <c r="F408" s="499"/>
      <c r="G408" s="190"/>
      <c r="H408" s="190"/>
      <c r="I408" s="190"/>
      <c r="J408" s="190"/>
      <c r="K408" s="190"/>
      <c r="L408" s="190"/>
    </row>
    <row r="409" spans="1:12" ht="16.5" customHeight="1">
      <c r="A409" s="499" t="s">
        <v>791</v>
      </c>
      <c r="B409" s="499"/>
      <c r="C409" s="499"/>
      <c r="D409" s="499"/>
      <c r="E409" s="499"/>
      <c r="F409" s="499"/>
      <c r="G409" s="190"/>
      <c r="H409" s="190"/>
      <c r="I409" s="190"/>
      <c r="J409" s="190"/>
      <c r="K409" s="190"/>
      <c r="L409" s="190"/>
    </row>
    <row r="410" spans="1:12" ht="13.5" customHeight="1">
      <c r="A410" s="496"/>
      <c r="B410" s="496"/>
      <c r="C410" s="496"/>
      <c r="D410" s="496"/>
      <c r="E410" s="496"/>
      <c r="F410" s="496"/>
      <c r="G410" s="190"/>
      <c r="H410" s="190"/>
      <c r="I410" s="190"/>
      <c r="J410" s="190"/>
      <c r="K410" s="190"/>
      <c r="L410" s="190"/>
    </row>
    <row r="411" spans="1:12" ht="16.5" customHeight="1">
      <c r="A411" s="499" t="s">
        <v>618</v>
      </c>
      <c r="B411" s="499"/>
      <c r="C411" s="499"/>
      <c r="D411" s="499"/>
      <c r="E411" s="499"/>
      <c r="F411" s="499"/>
      <c r="G411" s="190"/>
      <c r="H411" s="190"/>
      <c r="I411" s="190"/>
      <c r="J411" s="190"/>
      <c r="K411" s="190"/>
      <c r="L411" s="190"/>
    </row>
    <row r="412" spans="1:12" ht="16.5" customHeight="1">
      <c r="A412" s="496" t="s">
        <v>548</v>
      </c>
      <c r="B412" s="496"/>
      <c r="C412" s="496"/>
      <c r="D412" s="496"/>
      <c r="E412" s="496"/>
      <c r="F412" s="496"/>
      <c r="G412" s="190"/>
      <c r="H412" s="190"/>
      <c r="I412" s="190"/>
      <c r="J412" s="190"/>
      <c r="K412" s="190"/>
      <c r="L412" s="190"/>
    </row>
    <row r="413" spans="1:12" ht="16.5" customHeight="1">
      <c r="A413" s="496" t="s">
        <v>619</v>
      </c>
      <c r="B413" s="496"/>
      <c r="C413" s="496"/>
      <c r="D413" s="496"/>
      <c r="E413" s="496"/>
      <c r="F413" s="496"/>
      <c r="G413" s="190"/>
      <c r="H413" s="190"/>
      <c r="I413" s="190"/>
      <c r="J413" s="190"/>
      <c r="K413" s="190"/>
      <c r="L413" s="190"/>
    </row>
    <row r="414" spans="1:12" ht="16.5" customHeight="1">
      <c r="A414" s="496" t="s">
        <v>620</v>
      </c>
      <c r="B414" s="496"/>
      <c r="C414" s="496"/>
      <c r="D414" s="496"/>
      <c r="E414" s="496"/>
      <c r="F414" s="496"/>
      <c r="G414" s="190"/>
      <c r="H414" s="190"/>
      <c r="I414" s="190"/>
      <c r="J414" s="190"/>
      <c r="K414" s="190"/>
      <c r="L414" s="190"/>
    </row>
    <row r="415" spans="1:12" ht="12.6" customHeight="1">
      <c r="A415" s="496"/>
      <c r="B415" s="496"/>
      <c r="C415" s="496"/>
      <c r="D415" s="496"/>
      <c r="E415" s="496"/>
      <c r="F415" s="496"/>
      <c r="G415" s="190"/>
      <c r="H415" s="190"/>
      <c r="I415" s="190"/>
      <c r="J415" s="190"/>
      <c r="K415" s="190"/>
      <c r="L415" s="190"/>
    </row>
    <row r="416" spans="1:12" ht="16.5" customHeight="1">
      <c r="A416" s="496" t="s">
        <v>621</v>
      </c>
      <c r="B416" s="496"/>
      <c r="C416" s="496"/>
      <c r="D416" s="496"/>
      <c r="E416" s="496"/>
      <c r="F416" s="496"/>
      <c r="G416" s="190"/>
      <c r="H416" s="190"/>
      <c r="I416" s="190"/>
      <c r="J416" s="190"/>
      <c r="K416" s="190"/>
      <c r="L416" s="190"/>
    </row>
    <row r="417" spans="1:12" ht="16.5" customHeight="1">
      <c r="A417" s="496" t="s">
        <v>622</v>
      </c>
      <c r="B417" s="496"/>
      <c r="C417" s="496"/>
      <c r="D417" s="496"/>
      <c r="E417" s="496"/>
      <c r="F417" s="496"/>
      <c r="G417" s="190"/>
      <c r="H417" s="190"/>
      <c r="I417" s="190"/>
      <c r="J417" s="190"/>
      <c r="K417" s="190"/>
      <c r="L417" s="190"/>
    </row>
    <row r="418" spans="1:12" ht="16.5" customHeight="1">
      <c r="A418" s="499" t="s">
        <v>623</v>
      </c>
      <c r="B418" s="499"/>
      <c r="C418" s="499"/>
      <c r="D418" s="499"/>
      <c r="E418" s="499"/>
      <c r="F418" s="499"/>
      <c r="G418" s="190"/>
      <c r="H418" s="190"/>
      <c r="I418" s="190"/>
      <c r="J418" s="190"/>
      <c r="K418" s="190"/>
      <c r="L418" s="190"/>
    </row>
    <row r="419" spans="1:12" ht="11.45" customHeight="1">
      <c r="A419" s="496"/>
      <c r="B419" s="496"/>
      <c r="C419" s="496"/>
      <c r="D419" s="496"/>
      <c r="E419" s="496"/>
      <c r="F419" s="496"/>
      <c r="G419" s="190"/>
      <c r="H419" s="190"/>
      <c r="I419" s="190"/>
      <c r="J419" s="190"/>
      <c r="K419" s="190"/>
      <c r="L419" s="190"/>
    </row>
    <row r="420" spans="1:12" ht="16.5" customHeight="1">
      <c r="A420" s="496" t="s">
        <v>624</v>
      </c>
      <c r="B420" s="496"/>
      <c r="C420" s="496"/>
      <c r="D420" s="496"/>
      <c r="E420" s="496"/>
      <c r="F420" s="496"/>
      <c r="G420" s="190"/>
      <c r="H420" s="190"/>
      <c r="I420" s="190"/>
      <c r="J420" s="190"/>
      <c r="K420" s="190"/>
      <c r="L420" s="190"/>
    </row>
    <row r="421" spans="1:12" ht="16.5" customHeight="1">
      <c r="A421" s="496" t="s">
        <v>625</v>
      </c>
      <c r="B421" s="496"/>
      <c r="C421" s="496"/>
      <c r="D421" s="496"/>
      <c r="E421" s="496"/>
      <c r="F421" s="496"/>
      <c r="G421" s="190"/>
      <c r="H421" s="190"/>
      <c r="I421" s="190"/>
      <c r="J421" s="190"/>
      <c r="K421" s="190"/>
      <c r="L421" s="190"/>
    </row>
    <row r="422" spans="1:12" ht="16.5" customHeight="1">
      <c r="A422" s="496" t="s">
        <v>626</v>
      </c>
      <c r="B422" s="496"/>
      <c r="C422" s="496"/>
      <c r="D422" s="496"/>
      <c r="E422" s="496"/>
      <c r="F422" s="496"/>
      <c r="G422" s="190"/>
      <c r="H422" s="190"/>
      <c r="I422" s="190"/>
      <c r="J422" s="190"/>
      <c r="K422" s="190"/>
      <c r="L422" s="190"/>
    </row>
    <row r="423" spans="1:12" ht="16.5" customHeight="1">
      <c r="A423" s="402" t="s">
        <v>962</v>
      </c>
      <c r="B423" s="402"/>
      <c r="C423" s="402"/>
      <c r="D423" s="402"/>
      <c r="E423" s="402"/>
      <c r="F423" s="402"/>
      <c r="G423" s="190"/>
      <c r="H423" s="190"/>
      <c r="I423" s="190"/>
      <c r="J423" s="190"/>
      <c r="K423" s="190"/>
      <c r="L423" s="190"/>
    </row>
    <row r="424" spans="1:12" ht="16.5" customHeight="1">
      <c r="A424" s="499" t="s">
        <v>960</v>
      </c>
      <c r="B424" s="499"/>
      <c r="C424" s="499"/>
      <c r="D424" s="499"/>
      <c r="E424" s="499"/>
      <c r="F424" s="499"/>
      <c r="G424" s="190"/>
      <c r="H424" s="190"/>
      <c r="I424" s="190"/>
      <c r="J424" s="190"/>
      <c r="K424" s="190"/>
      <c r="L424" s="190"/>
    </row>
    <row r="425" spans="1:12" ht="16.5" customHeight="1">
      <c r="A425" s="496" t="s">
        <v>961</v>
      </c>
      <c r="B425" s="496"/>
      <c r="C425" s="496"/>
      <c r="D425" s="496"/>
      <c r="E425" s="496"/>
      <c r="F425" s="496"/>
      <c r="G425" s="190"/>
      <c r="H425" s="190"/>
      <c r="I425" s="190"/>
      <c r="J425" s="190"/>
      <c r="K425" s="190"/>
      <c r="L425" s="190"/>
    </row>
    <row r="426" spans="1:12" ht="16.5" customHeight="1">
      <c r="A426" s="496" t="s">
        <v>627</v>
      </c>
      <c r="B426" s="496"/>
      <c r="C426" s="496"/>
      <c r="D426" s="496"/>
      <c r="E426" s="496"/>
      <c r="F426" s="496"/>
      <c r="G426" s="190"/>
      <c r="H426" s="190"/>
      <c r="I426" s="190"/>
      <c r="J426" s="190"/>
      <c r="K426" s="190"/>
      <c r="L426" s="190"/>
    </row>
    <row r="427" spans="1:12" ht="16.5" customHeight="1">
      <c r="A427" s="496" t="s">
        <v>628</v>
      </c>
      <c r="B427" s="496"/>
      <c r="C427" s="496"/>
      <c r="D427" s="496"/>
      <c r="E427" s="496"/>
      <c r="F427" s="496"/>
      <c r="G427" s="190"/>
      <c r="H427" s="190"/>
      <c r="I427" s="190"/>
      <c r="J427" s="190"/>
      <c r="K427" s="190"/>
      <c r="L427" s="190"/>
    </row>
    <row r="428" spans="1:12" ht="16.5" customHeight="1">
      <c r="A428" s="190"/>
      <c r="B428" s="190"/>
      <c r="C428" s="190"/>
      <c r="D428" s="190"/>
      <c r="E428" s="190"/>
      <c r="F428" s="190"/>
      <c r="G428" s="190"/>
      <c r="H428" s="190"/>
      <c r="I428" s="190"/>
      <c r="J428" s="190"/>
      <c r="K428" s="190"/>
      <c r="L428" s="190"/>
    </row>
    <row r="429" spans="1:12" ht="16.5" customHeight="1">
      <c r="A429" s="499" t="s">
        <v>629</v>
      </c>
      <c r="B429" s="499"/>
      <c r="C429" s="499"/>
      <c r="D429" s="499"/>
      <c r="E429" s="499"/>
      <c r="F429" s="499"/>
      <c r="G429" s="190"/>
      <c r="H429" s="190"/>
      <c r="I429" s="190"/>
      <c r="J429" s="190"/>
      <c r="K429" s="190"/>
      <c r="L429" s="190"/>
    </row>
    <row r="430" spans="1:12" ht="16.5" customHeight="1">
      <c r="A430" s="496" t="s">
        <v>532</v>
      </c>
      <c r="B430" s="496"/>
      <c r="C430" s="496"/>
      <c r="D430" s="496"/>
      <c r="E430" s="496"/>
      <c r="F430" s="496"/>
      <c r="G430" s="190"/>
      <c r="H430" s="190"/>
      <c r="I430" s="190"/>
      <c r="J430" s="190"/>
      <c r="K430" s="190"/>
      <c r="L430" s="190"/>
    </row>
    <row r="431" spans="1:12" ht="16.5" customHeight="1">
      <c r="A431" s="496" t="s">
        <v>630</v>
      </c>
      <c r="B431" s="496"/>
      <c r="C431" s="496"/>
      <c r="D431" s="496"/>
      <c r="E431" s="496"/>
      <c r="F431" s="496"/>
      <c r="G431" s="190"/>
      <c r="H431" s="190"/>
      <c r="I431" s="190"/>
      <c r="J431" s="190"/>
      <c r="K431" s="190"/>
      <c r="L431" s="190"/>
    </row>
    <row r="432" spans="1:12" ht="16.5" customHeight="1">
      <c r="A432" s="496" t="s">
        <v>1121</v>
      </c>
      <c r="B432" s="496"/>
      <c r="C432" s="496"/>
      <c r="D432" s="496"/>
      <c r="E432" s="496"/>
      <c r="F432" s="496"/>
      <c r="G432" s="190"/>
      <c r="H432" s="190"/>
      <c r="I432" s="190"/>
      <c r="J432" s="190"/>
      <c r="K432" s="190"/>
      <c r="L432" s="190"/>
    </row>
    <row r="433" spans="1:12" ht="16.5" customHeight="1">
      <c r="A433" s="513" t="s">
        <v>631</v>
      </c>
      <c r="B433" s="513"/>
      <c r="C433" s="513"/>
      <c r="D433" s="513"/>
      <c r="E433" s="513"/>
      <c r="F433" s="513"/>
      <c r="G433" s="190"/>
      <c r="H433" s="190"/>
      <c r="I433" s="190"/>
      <c r="J433" s="190"/>
      <c r="K433" s="190"/>
      <c r="L433" s="190"/>
    </row>
    <row r="434" spans="1:12" ht="16.5" customHeight="1">
      <c r="A434" s="332"/>
      <c r="B434" s="332"/>
      <c r="C434" s="332"/>
      <c r="D434" s="332"/>
      <c r="E434" s="332"/>
      <c r="F434" s="332"/>
      <c r="G434" s="190"/>
      <c r="H434" s="190"/>
      <c r="I434" s="190"/>
      <c r="J434" s="190"/>
      <c r="K434" s="190"/>
      <c r="L434" s="190"/>
    </row>
    <row r="435" spans="1:12" ht="16.5" customHeight="1">
      <c r="A435" s="496" t="s">
        <v>632</v>
      </c>
      <c r="B435" s="496"/>
      <c r="C435" s="496"/>
      <c r="D435" s="496"/>
      <c r="E435" s="496"/>
      <c r="F435" s="496"/>
      <c r="G435" s="190"/>
      <c r="H435" s="190"/>
      <c r="I435" s="190"/>
      <c r="J435" s="190"/>
      <c r="K435" s="190"/>
      <c r="L435" s="190"/>
    </row>
    <row r="436" spans="1:12" ht="16.5" customHeight="1">
      <c r="A436" s="513" t="s">
        <v>633</v>
      </c>
      <c r="B436" s="513"/>
      <c r="C436" s="513"/>
      <c r="D436" s="513"/>
      <c r="E436" s="513"/>
      <c r="F436" s="513"/>
      <c r="G436" s="190"/>
      <c r="H436" s="190"/>
      <c r="I436" s="190"/>
      <c r="J436" s="190"/>
      <c r="K436" s="190"/>
      <c r="L436" s="190"/>
    </row>
    <row r="437" spans="1:12" ht="16.5" customHeight="1">
      <c r="A437" s="496" t="s">
        <v>725</v>
      </c>
      <c r="B437" s="496"/>
      <c r="C437" s="496"/>
      <c r="D437" s="496"/>
      <c r="E437" s="496"/>
      <c r="F437" s="496"/>
      <c r="G437" s="190"/>
      <c r="H437" s="190"/>
      <c r="I437" s="190"/>
      <c r="J437" s="190"/>
      <c r="K437" s="190"/>
      <c r="L437" s="190"/>
    </row>
    <row r="438" spans="1:12" ht="16.5" customHeight="1">
      <c r="A438" s="513" t="s">
        <v>634</v>
      </c>
      <c r="B438" s="513"/>
      <c r="C438" s="513"/>
      <c r="D438" s="513"/>
      <c r="E438" s="513"/>
      <c r="F438" s="513"/>
      <c r="G438" s="190"/>
      <c r="H438" s="190"/>
      <c r="I438" s="190"/>
      <c r="J438" s="190"/>
      <c r="K438" s="190"/>
      <c r="L438" s="190"/>
    </row>
    <row r="439" spans="1:12" ht="16.5" customHeight="1">
      <c r="A439" s="332"/>
      <c r="B439" s="332"/>
      <c r="C439" s="332"/>
      <c r="D439" s="332"/>
      <c r="E439" s="332"/>
      <c r="F439" s="332"/>
      <c r="G439" s="190"/>
      <c r="H439" s="190"/>
      <c r="I439" s="190"/>
      <c r="J439" s="190"/>
      <c r="K439" s="190"/>
      <c r="L439" s="190"/>
    </row>
    <row r="440" spans="1:12" ht="16.5" customHeight="1">
      <c r="A440" s="499" t="s">
        <v>635</v>
      </c>
      <c r="B440" s="499"/>
      <c r="C440" s="499"/>
      <c r="D440" s="499"/>
      <c r="E440" s="499"/>
      <c r="F440" s="499"/>
      <c r="G440" s="190"/>
      <c r="H440" s="190"/>
      <c r="I440" s="190"/>
      <c r="J440" s="190"/>
      <c r="K440" s="190"/>
      <c r="L440" s="190"/>
    </row>
    <row r="441" spans="1:12" ht="16.5" customHeight="1">
      <c r="A441" s="514" t="s">
        <v>636</v>
      </c>
      <c r="B441" s="514"/>
      <c r="C441" s="514"/>
      <c r="D441" s="514"/>
      <c r="E441" s="514"/>
      <c r="F441" s="514"/>
      <c r="G441" s="190"/>
      <c r="H441" s="190"/>
      <c r="I441" s="190"/>
      <c r="J441" s="190"/>
      <c r="K441" s="190"/>
      <c r="L441" s="190"/>
    </row>
    <row r="442" spans="1:12" ht="16.5" customHeight="1">
      <c r="A442" s="513" t="s">
        <v>637</v>
      </c>
      <c r="B442" s="517"/>
      <c r="C442" s="517"/>
      <c r="D442" s="517"/>
      <c r="E442" s="517"/>
      <c r="F442" s="517"/>
      <c r="G442" s="190"/>
      <c r="H442" s="190"/>
      <c r="I442" s="190"/>
      <c r="J442" s="190"/>
      <c r="K442" s="190"/>
      <c r="L442" s="190"/>
    </row>
    <row r="443" spans="1:12" ht="16.5" customHeight="1">
      <c r="A443" s="514" t="s">
        <v>726</v>
      </c>
      <c r="B443" s="514"/>
      <c r="C443" s="514"/>
      <c r="D443" s="514"/>
      <c r="E443" s="514"/>
      <c r="F443" s="514"/>
      <c r="G443" s="190"/>
      <c r="H443" s="190"/>
      <c r="I443" s="190"/>
      <c r="J443" s="190"/>
      <c r="K443" s="190"/>
      <c r="L443" s="190"/>
    </row>
    <row r="444" spans="1:12" ht="16.5" customHeight="1">
      <c r="A444" s="514" t="s">
        <v>638</v>
      </c>
      <c r="B444" s="514"/>
      <c r="C444" s="514"/>
      <c r="D444" s="514"/>
      <c r="E444" s="514"/>
      <c r="F444" s="514"/>
      <c r="G444" s="190"/>
      <c r="H444" s="190"/>
      <c r="I444" s="190"/>
      <c r="J444" s="190"/>
      <c r="K444" s="190"/>
      <c r="L444" s="190"/>
    </row>
    <row r="445" spans="1:12" ht="16.5" customHeight="1">
      <c r="A445" s="514" t="s">
        <v>727</v>
      </c>
      <c r="B445" s="514"/>
      <c r="C445" s="514"/>
      <c r="D445" s="514"/>
      <c r="E445" s="514"/>
      <c r="F445" s="514"/>
      <c r="G445" s="190"/>
      <c r="H445" s="190"/>
      <c r="I445" s="190"/>
      <c r="J445" s="190"/>
      <c r="K445" s="190"/>
      <c r="L445" s="190"/>
    </row>
    <row r="446" spans="1:12" ht="16.5" customHeight="1">
      <c r="A446" s="514" t="s">
        <v>639</v>
      </c>
      <c r="B446" s="514"/>
      <c r="C446" s="514"/>
      <c r="D446" s="514"/>
      <c r="E446" s="514"/>
      <c r="F446" s="514"/>
      <c r="G446" s="190"/>
      <c r="H446" s="190"/>
      <c r="I446" s="190"/>
      <c r="J446" s="190"/>
      <c r="K446" s="190"/>
      <c r="L446" s="190"/>
    </row>
    <row r="447" spans="1:12" ht="16.5" customHeight="1">
      <c r="A447" s="514" t="s">
        <v>640</v>
      </c>
      <c r="B447" s="515"/>
      <c r="C447" s="515"/>
      <c r="D447" s="515"/>
      <c r="E447" s="515"/>
      <c r="F447" s="515"/>
      <c r="G447" s="190"/>
      <c r="H447" s="190"/>
      <c r="I447" s="190"/>
      <c r="J447" s="190"/>
      <c r="K447" s="190"/>
      <c r="L447" s="190"/>
    </row>
    <row r="448" spans="1:12" ht="16.5" customHeight="1">
      <c r="A448" s="514" t="s">
        <v>191</v>
      </c>
      <c r="B448" s="514"/>
      <c r="C448" s="514"/>
      <c r="D448" s="514"/>
      <c r="E448" s="514"/>
      <c r="F448" s="514"/>
      <c r="G448" s="190"/>
      <c r="H448" s="190"/>
      <c r="I448" s="190"/>
      <c r="J448" s="190"/>
      <c r="K448" s="190"/>
      <c r="L448" s="190"/>
    </row>
    <row r="449" spans="1:12" ht="12.6" customHeight="1">
      <c r="A449" s="333"/>
      <c r="B449" s="304"/>
      <c r="C449" s="304"/>
      <c r="D449" s="304"/>
      <c r="E449" s="304"/>
      <c r="F449" s="304"/>
      <c r="G449" s="190"/>
      <c r="H449" s="190"/>
      <c r="I449" s="190"/>
      <c r="J449" s="190"/>
      <c r="K449" s="190"/>
      <c r="L449" s="190"/>
    </row>
    <row r="450" spans="1:12" ht="16.5" customHeight="1">
      <c r="A450" s="496" t="s">
        <v>641</v>
      </c>
      <c r="B450" s="496"/>
      <c r="C450" s="496"/>
      <c r="D450" s="496"/>
      <c r="E450" s="496"/>
      <c r="F450" s="496"/>
      <c r="G450" s="190"/>
      <c r="H450" s="190"/>
      <c r="I450" s="190"/>
      <c r="J450" s="190"/>
      <c r="K450" s="190"/>
      <c r="L450" s="190"/>
    </row>
    <row r="451" spans="1:12" ht="16.5" customHeight="1">
      <c r="A451" s="333" t="s">
        <v>192</v>
      </c>
      <c r="B451" s="305"/>
      <c r="C451" s="305"/>
      <c r="D451" s="305"/>
      <c r="E451" s="305"/>
      <c r="F451" s="305"/>
      <c r="G451" s="190"/>
      <c r="H451" s="190"/>
      <c r="I451" s="190"/>
      <c r="J451" s="190"/>
      <c r="K451" s="190"/>
      <c r="L451" s="190"/>
    </row>
    <row r="452" spans="1:12" ht="16.5" customHeight="1">
      <c r="A452" s="334" t="s">
        <v>642</v>
      </c>
      <c r="B452" s="305"/>
      <c r="C452" s="305"/>
      <c r="D452" s="305"/>
      <c r="E452" s="305"/>
      <c r="F452" s="305"/>
      <c r="G452" s="190"/>
      <c r="H452" s="190"/>
      <c r="I452" s="190"/>
      <c r="J452" s="190"/>
      <c r="K452" s="190"/>
      <c r="L452" s="190"/>
    </row>
    <row r="453" spans="1:12" ht="16.5" customHeight="1">
      <c r="A453" s="333" t="s">
        <v>193</v>
      </c>
      <c r="B453" s="305"/>
      <c r="C453" s="305"/>
      <c r="D453" s="305"/>
      <c r="E453" s="305"/>
      <c r="F453" s="305"/>
      <c r="G453" s="190"/>
      <c r="H453" s="190"/>
      <c r="I453" s="190"/>
      <c r="J453" s="190"/>
      <c r="K453" s="190"/>
      <c r="L453" s="190"/>
    </row>
    <row r="454" spans="1:12" ht="16.5" customHeight="1">
      <c r="A454" s="333" t="s">
        <v>194</v>
      </c>
      <c r="B454" s="305"/>
      <c r="C454" s="305"/>
      <c r="D454" s="305"/>
      <c r="E454" s="305"/>
      <c r="F454" s="305"/>
      <c r="G454" s="190"/>
      <c r="H454" s="190"/>
      <c r="I454" s="190"/>
      <c r="J454" s="190"/>
      <c r="K454" s="190"/>
      <c r="L454" s="190"/>
    </row>
    <row r="455" spans="1:12" ht="16.5" customHeight="1">
      <c r="A455" s="333" t="s">
        <v>195</v>
      </c>
      <c r="B455" s="305"/>
      <c r="C455" s="305"/>
      <c r="D455" s="305"/>
      <c r="E455" s="305"/>
      <c r="F455" s="305"/>
      <c r="G455" s="190"/>
      <c r="H455" s="190"/>
      <c r="I455" s="190"/>
      <c r="J455" s="190"/>
      <c r="K455" s="190"/>
      <c r="L455" s="190"/>
    </row>
    <row r="456" spans="1:12" ht="16.5" customHeight="1">
      <c r="A456" s="333" t="s">
        <v>196</v>
      </c>
      <c r="B456" s="305"/>
      <c r="C456" s="305"/>
      <c r="D456" s="305"/>
      <c r="E456" s="305"/>
      <c r="F456" s="305"/>
      <c r="G456" s="190"/>
      <c r="H456" s="190"/>
      <c r="I456" s="190"/>
      <c r="J456" s="190"/>
      <c r="K456" s="190"/>
      <c r="L456" s="190"/>
    </row>
    <row r="457" spans="1:12" ht="16.5" customHeight="1">
      <c r="A457" s="333" t="s">
        <v>197</v>
      </c>
      <c r="B457" s="14"/>
      <c r="C457" s="14"/>
      <c r="D457" s="14"/>
      <c r="E457" s="14"/>
      <c r="F457" s="14"/>
      <c r="G457" s="190"/>
      <c r="H457" s="190"/>
      <c r="I457" s="190"/>
      <c r="J457" s="190"/>
      <c r="K457" s="190"/>
      <c r="L457" s="190"/>
    </row>
    <row r="458" spans="1:12" ht="12.6" customHeight="1">
      <c r="A458" s="516"/>
      <c r="B458" s="516"/>
      <c r="C458" s="516"/>
      <c r="D458" s="516"/>
      <c r="E458" s="516"/>
      <c r="F458" s="516"/>
      <c r="G458" s="190"/>
      <c r="H458" s="190"/>
      <c r="I458" s="190"/>
      <c r="J458" s="190"/>
      <c r="K458" s="190"/>
      <c r="L458" s="190"/>
    </row>
    <row r="459" spans="1:12" ht="16.5" customHeight="1">
      <c r="A459" s="405" t="s">
        <v>643</v>
      </c>
      <c r="B459" s="405"/>
      <c r="C459" s="405"/>
      <c r="D459" s="405"/>
      <c r="E459" s="405"/>
      <c r="F459" s="405"/>
      <c r="G459" s="190"/>
      <c r="H459" s="190"/>
      <c r="I459" s="190"/>
      <c r="J459" s="190"/>
      <c r="K459" s="190"/>
      <c r="L459" s="190"/>
    </row>
    <row r="460" spans="1:12" ht="16.5" customHeight="1">
      <c r="A460" s="402" t="s">
        <v>933</v>
      </c>
      <c r="B460" s="402"/>
      <c r="C460" s="402"/>
      <c r="D460" s="402"/>
      <c r="E460" s="402"/>
      <c r="F460" s="402"/>
      <c r="G460" s="190"/>
      <c r="H460" s="190"/>
      <c r="I460" s="190"/>
      <c r="J460" s="190"/>
      <c r="K460" s="190"/>
      <c r="L460" s="190"/>
    </row>
    <row r="461" spans="1:12" ht="16.5" customHeight="1">
      <c r="A461" s="402" t="s">
        <v>1154</v>
      </c>
      <c r="B461" s="402"/>
      <c r="C461" s="402"/>
      <c r="D461" s="402"/>
      <c r="E461" s="402"/>
      <c r="F461" s="402"/>
      <c r="G461" s="190"/>
      <c r="H461" s="190"/>
      <c r="I461" s="190"/>
      <c r="J461" s="190"/>
      <c r="K461" s="190"/>
      <c r="L461" s="190"/>
    </row>
    <row r="462" spans="1:12" ht="22.5" customHeight="1">
      <c r="A462" s="402" t="s">
        <v>644</v>
      </c>
      <c r="B462" s="402"/>
      <c r="C462" s="402"/>
      <c r="D462" s="402"/>
      <c r="E462" s="402"/>
      <c r="F462" s="402"/>
      <c r="G462" s="190"/>
      <c r="H462" s="190"/>
      <c r="I462" s="190"/>
      <c r="J462" s="190"/>
      <c r="K462" s="190"/>
      <c r="L462" s="190"/>
    </row>
    <row r="463" spans="1:12" ht="16.5" customHeight="1">
      <c r="A463" s="402" t="s">
        <v>917</v>
      </c>
      <c r="B463" s="402"/>
      <c r="C463" s="402"/>
      <c r="D463" s="402"/>
      <c r="E463" s="402"/>
      <c r="F463" s="402"/>
      <c r="G463" s="190"/>
      <c r="H463" s="190"/>
      <c r="I463" s="190"/>
      <c r="J463" s="190"/>
      <c r="K463" s="190"/>
      <c r="L463" s="190"/>
    </row>
    <row r="464" spans="1:12" ht="16.5" customHeight="1">
      <c r="A464" s="402" t="s">
        <v>918</v>
      </c>
      <c r="B464" s="402"/>
      <c r="C464" s="402"/>
      <c r="D464" s="402"/>
      <c r="E464" s="402"/>
      <c r="F464" s="402"/>
      <c r="G464" s="190"/>
      <c r="H464" s="190"/>
      <c r="I464" s="190"/>
      <c r="J464" s="190"/>
      <c r="K464" s="190"/>
      <c r="L464" s="190"/>
    </row>
    <row r="465" spans="1:12" ht="16.5" customHeight="1">
      <c r="A465" s="402" t="s">
        <v>981</v>
      </c>
      <c r="B465" s="402"/>
      <c r="C465" s="402"/>
      <c r="D465" s="402"/>
      <c r="E465" s="402"/>
      <c r="F465" s="402"/>
      <c r="G465" s="190"/>
      <c r="H465" s="190"/>
      <c r="I465" s="190"/>
      <c r="J465" s="190"/>
      <c r="K465" s="190"/>
      <c r="L465" s="190"/>
    </row>
    <row r="466" spans="1:12" ht="20.100000000000001" customHeight="1">
      <c r="A466" s="402" t="s">
        <v>919</v>
      </c>
      <c r="B466" s="402"/>
      <c r="C466" s="402"/>
      <c r="D466" s="402"/>
      <c r="E466" s="402"/>
      <c r="F466" s="402"/>
      <c r="G466" s="190"/>
      <c r="H466" s="190"/>
      <c r="I466" s="190"/>
      <c r="J466" s="190"/>
      <c r="K466" s="190"/>
      <c r="L466" s="190"/>
    </row>
    <row r="467" spans="1:12" ht="20.100000000000001" customHeight="1">
      <c r="A467" s="402" t="s">
        <v>920</v>
      </c>
      <c r="B467" s="402"/>
      <c r="C467" s="402"/>
      <c r="D467" s="402"/>
      <c r="E467" s="402"/>
      <c r="F467" s="402"/>
      <c r="G467" s="190"/>
      <c r="H467" s="190"/>
      <c r="I467" s="190"/>
      <c r="J467" s="190"/>
      <c r="K467" s="190"/>
      <c r="L467" s="190"/>
    </row>
    <row r="468" spans="1:12" ht="20.100000000000001" customHeight="1">
      <c r="A468" s="402" t="s">
        <v>921</v>
      </c>
      <c r="B468" s="402"/>
      <c r="C468" s="402"/>
      <c r="D468" s="402"/>
      <c r="E468" s="402"/>
      <c r="F468" s="402"/>
      <c r="G468" s="190"/>
      <c r="H468" s="190"/>
      <c r="I468" s="190"/>
      <c r="J468" s="190"/>
      <c r="K468" s="190"/>
      <c r="L468" s="190"/>
    </row>
    <row r="469" spans="1:12" ht="20.100000000000001" customHeight="1">
      <c r="A469" s="402" t="s">
        <v>1165</v>
      </c>
      <c r="B469" s="402"/>
      <c r="C469" s="402"/>
      <c r="D469" s="402"/>
      <c r="E469" s="402"/>
      <c r="F469" s="402"/>
      <c r="G469" s="190"/>
      <c r="H469" s="190"/>
      <c r="I469" s="190"/>
      <c r="J469" s="190"/>
      <c r="K469" s="190"/>
      <c r="L469" s="190"/>
    </row>
    <row r="470" spans="1:12" ht="12.6" customHeight="1">
      <c r="A470" s="523"/>
      <c r="B470" s="523"/>
      <c r="C470" s="523"/>
      <c r="D470" s="523"/>
      <c r="E470" s="523"/>
      <c r="F470" s="523"/>
      <c r="G470" s="190"/>
      <c r="H470" s="190"/>
      <c r="I470" s="190"/>
      <c r="J470" s="190"/>
      <c r="K470" s="190"/>
      <c r="L470" s="190"/>
    </row>
    <row r="471" spans="1:12" s="190" customFormat="1" ht="16.5" customHeight="1">
      <c r="A471" s="405" t="s">
        <v>1155</v>
      </c>
      <c r="B471" s="405"/>
      <c r="C471" s="405"/>
      <c r="D471" s="405"/>
      <c r="E471" s="405"/>
      <c r="F471" s="405"/>
    </row>
    <row r="472" spans="1:12" s="190" customFormat="1" ht="16.5" customHeight="1">
      <c r="A472" s="402" t="s">
        <v>932</v>
      </c>
      <c r="B472" s="402"/>
      <c r="C472" s="402"/>
      <c r="D472" s="402"/>
      <c r="E472" s="402"/>
      <c r="F472" s="402"/>
    </row>
    <row r="473" spans="1:12" s="190" customFormat="1" ht="17.45" customHeight="1">
      <c r="A473" s="307" t="s">
        <v>1170</v>
      </c>
      <c r="B473" s="307"/>
      <c r="C473" s="307"/>
      <c r="D473" s="307"/>
      <c r="E473" s="307"/>
      <c r="F473" s="307"/>
    </row>
    <row r="474" spans="1:12" s="190" customFormat="1" ht="17.45" customHeight="1">
      <c r="A474" s="307" t="s">
        <v>1115</v>
      </c>
      <c r="B474" s="307"/>
      <c r="C474" s="307"/>
      <c r="D474" s="307"/>
      <c r="E474" s="307"/>
      <c r="F474" s="307"/>
    </row>
    <row r="475" spans="1:12" s="190" customFormat="1" ht="14.1" customHeight="1">
      <c r="A475" s="307"/>
      <c r="B475" s="307"/>
      <c r="C475" s="307"/>
      <c r="D475" s="307"/>
      <c r="E475" s="307"/>
      <c r="F475" s="307"/>
    </row>
    <row r="476" spans="1:12" ht="18" customHeight="1">
      <c r="A476" s="307" t="s">
        <v>934</v>
      </c>
      <c r="B476" s="307"/>
      <c r="C476" s="307"/>
      <c r="D476" s="307"/>
      <c r="E476" s="307"/>
      <c r="F476" s="307"/>
      <c r="G476" s="190"/>
      <c r="H476" s="190"/>
      <c r="I476" s="190"/>
      <c r="J476" s="190"/>
      <c r="K476" s="190"/>
      <c r="L476" s="190"/>
    </row>
    <row r="477" spans="1:12" ht="16.5" customHeight="1">
      <c r="A477" s="307" t="s">
        <v>1113</v>
      </c>
      <c r="B477" s="307"/>
      <c r="C477" s="307"/>
      <c r="D477" s="307"/>
      <c r="E477" s="307"/>
      <c r="F477" s="307"/>
      <c r="G477" s="190"/>
      <c r="H477" s="190"/>
      <c r="I477" s="190"/>
      <c r="J477" s="190"/>
      <c r="K477" s="190"/>
      <c r="L477" s="190"/>
    </row>
    <row r="478" spans="1:12" ht="16.5" customHeight="1">
      <c r="A478" s="307" t="s">
        <v>949</v>
      </c>
      <c r="B478" s="307"/>
      <c r="C478" s="307"/>
      <c r="D478" s="307"/>
      <c r="E478" s="307"/>
      <c r="F478" s="307"/>
      <c r="G478" s="190"/>
      <c r="H478" s="190"/>
      <c r="I478" s="190"/>
      <c r="J478" s="190"/>
      <c r="K478" s="190"/>
      <c r="L478" s="190"/>
    </row>
    <row r="479" spans="1:12" ht="16.5" customHeight="1">
      <c r="A479" s="307" t="s">
        <v>950</v>
      </c>
      <c r="B479" s="307"/>
      <c r="C479" s="307"/>
      <c r="D479" s="307"/>
      <c r="E479" s="307"/>
      <c r="F479" s="307"/>
      <c r="G479" s="190"/>
      <c r="H479" s="190"/>
      <c r="I479" s="190"/>
      <c r="J479" s="190"/>
      <c r="K479" s="190"/>
      <c r="L479" s="190"/>
    </row>
    <row r="480" spans="1:12" ht="16.5" customHeight="1">
      <c r="A480" s="307" t="s">
        <v>951</v>
      </c>
      <c r="B480" s="307"/>
      <c r="C480" s="307"/>
      <c r="D480" s="307"/>
      <c r="E480" s="307"/>
      <c r="F480" s="307"/>
      <c r="G480" s="190"/>
      <c r="H480" s="190"/>
      <c r="I480" s="190"/>
      <c r="J480" s="190"/>
      <c r="K480" s="190"/>
      <c r="L480" s="190"/>
    </row>
    <row r="481" spans="1:12" ht="16.5" customHeight="1">
      <c r="A481" s="307" t="s">
        <v>957</v>
      </c>
      <c r="B481" s="307"/>
      <c r="C481" s="307"/>
      <c r="D481" s="307"/>
      <c r="E481" s="307"/>
      <c r="F481" s="307"/>
      <c r="G481" s="190"/>
      <c r="H481" s="190"/>
      <c r="I481" s="190"/>
      <c r="J481" s="190"/>
      <c r="K481" s="190"/>
      <c r="L481" s="190"/>
    </row>
    <row r="482" spans="1:12" ht="16.5" customHeight="1">
      <c r="A482" s="307" t="s">
        <v>956</v>
      </c>
      <c r="B482" s="307"/>
      <c r="C482" s="307"/>
      <c r="D482" s="307"/>
      <c r="E482" s="307"/>
      <c r="F482" s="307"/>
      <c r="G482" s="190"/>
      <c r="H482" s="190"/>
      <c r="I482" s="190"/>
      <c r="J482" s="190"/>
      <c r="K482" s="190"/>
      <c r="L482" s="190"/>
    </row>
    <row r="483" spans="1:12" ht="16.5" customHeight="1">
      <c r="A483" s="289"/>
      <c r="B483" s="289"/>
      <c r="C483" s="289"/>
      <c r="D483" s="289"/>
      <c r="E483" s="289"/>
      <c r="F483" s="289"/>
      <c r="G483" s="190"/>
      <c r="H483" s="190"/>
      <c r="I483" s="190"/>
      <c r="J483" s="190"/>
      <c r="K483" s="190"/>
      <c r="L483" s="190"/>
    </row>
    <row r="485" spans="1:12" ht="16.5" customHeight="1">
      <c r="A485" s="518"/>
      <c r="B485" s="518"/>
      <c r="C485" s="518"/>
      <c r="D485" s="518"/>
      <c r="E485" s="518"/>
      <c r="F485" s="518"/>
      <c r="G485" s="211"/>
      <c r="H485" s="239"/>
      <c r="I485" s="239"/>
      <c r="J485" s="239"/>
      <c r="K485" s="239"/>
      <c r="L485" s="239"/>
    </row>
    <row r="486" spans="1:12" ht="16.5" customHeight="1">
      <c r="A486" s="520"/>
      <c r="B486" s="520"/>
      <c r="C486" s="520"/>
      <c r="D486" s="520"/>
      <c r="E486" s="520"/>
      <c r="F486" s="520"/>
      <c r="G486" s="211"/>
      <c r="H486" s="239"/>
      <c r="I486" s="239"/>
      <c r="J486" s="239"/>
      <c r="K486" s="239"/>
      <c r="L486" s="239"/>
    </row>
    <row r="487" spans="1:12" ht="16.5" customHeight="1">
      <c r="A487" s="520"/>
      <c r="B487" s="520"/>
      <c r="C487" s="520"/>
      <c r="D487" s="520"/>
      <c r="E487" s="520"/>
      <c r="F487" s="520"/>
      <c r="G487" s="211"/>
      <c r="H487" s="239"/>
      <c r="I487" s="239"/>
      <c r="J487" s="239"/>
      <c r="K487" s="239"/>
      <c r="L487" s="239"/>
    </row>
    <row r="488" spans="1:12" ht="16.5" customHeight="1">
      <c r="A488" s="521"/>
      <c r="B488" s="521"/>
      <c r="C488" s="521"/>
      <c r="D488" s="521"/>
      <c r="E488" s="521"/>
      <c r="F488" s="521"/>
      <c r="G488" s="211"/>
      <c r="H488" s="239"/>
      <c r="I488" s="239"/>
      <c r="J488" s="239"/>
      <c r="K488" s="239"/>
      <c r="L488" s="239"/>
    </row>
    <row r="489" spans="1:12" ht="16.5" customHeight="1">
      <c r="A489" s="521"/>
      <c r="B489" s="521"/>
      <c r="C489" s="521"/>
      <c r="D489" s="521"/>
      <c r="E489" s="521"/>
      <c r="F489" s="521"/>
      <c r="G489" s="521"/>
      <c r="H489" s="239"/>
      <c r="I489" s="239"/>
      <c r="J489" s="239"/>
      <c r="K489" s="239"/>
      <c r="L489" s="239"/>
    </row>
    <row r="490" spans="1:12" ht="16.5" customHeight="1">
      <c r="A490" s="271"/>
      <c r="B490" s="271"/>
      <c r="C490" s="271"/>
      <c r="D490" s="271"/>
      <c r="E490" s="271"/>
      <c r="F490" s="271"/>
      <c r="G490" s="211"/>
      <c r="H490" s="239"/>
      <c r="I490" s="239"/>
      <c r="J490" s="239"/>
      <c r="K490" s="239"/>
      <c r="L490" s="239"/>
    </row>
    <row r="491" spans="1:12" ht="16.5" customHeight="1">
      <c r="A491" s="518"/>
      <c r="B491" s="518"/>
      <c r="C491" s="518"/>
      <c r="D491" s="518"/>
      <c r="E491" s="518"/>
      <c r="F491" s="518"/>
      <c r="G491" s="211"/>
      <c r="H491" s="239"/>
      <c r="I491" s="239"/>
      <c r="J491" s="239"/>
      <c r="K491" s="239"/>
      <c r="L491" s="239"/>
    </row>
    <row r="492" spans="1:12" ht="16.5" customHeight="1">
      <c r="A492" s="518"/>
      <c r="B492" s="518"/>
      <c r="C492" s="518"/>
      <c r="D492" s="518"/>
      <c r="E492" s="518"/>
      <c r="F492" s="518"/>
      <c r="G492" s="211"/>
      <c r="H492" s="239"/>
      <c r="I492" s="239"/>
      <c r="J492" s="239"/>
      <c r="K492" s="239"/>
      <c r="L492" s="239"/>
    </row>
    <row r="493" spans="1:12" ht="16.5" customHeight="1">
      <c r="A493" s="521"/>
      <c r="B493" s="521"/>
      <c r="C493" s="521"/>
      <c r="D493" s="521"/>
      <c r="E493" s="522"/>
      <c r="F493" s="522"/>
      <c r="G493" s="211"/>
      <c r="H493" s="239"/>
      <c r="I493" s="239"/>
      <c r="J493" s="239"/>
      <c r="K493" s="239"/>
      <c r="L493" s="239"/>
    </row>
    <row r="494" spans="1:12" ht="16.5" customHeight="1">
      <c r="A494" s="518"/>
      <c r="B494" s="518"/>
      <c r="C494" s="518"/>
      <c r="D494" s="518"/>
      <c r="E494" s="518"/>
      <c r="F494" s="518"/>
      <c r="G494" s="211"/>
      <c r="H494" s="239"/>
      <c r="I494" s="239"/>
      <c r="J494" s="239"/>
      <c r="K494" s="239"/>
      <c r="L494" s="239"/>
    </row>
    <row r="495" spans="1:12" ht="16.5" customHeight="1">
      <c r="A495" s="519"/>
      <c r="B495" s="519"/>
      <c r="C495" s="519"/>
      <c r="D495" s="519"/>
      <c r="E495" s="519"/>
      <c r="F495" s="519"/>
      <c r="G495" s="211"/>
      <c r="H495" s="239"/>
      <c r="I495" s="239"/>
      <c r="J495" s="239"/>
      <c r="K495" s="239"/>
      <c r="L495" s="239"/>
    </row>
    <row r="496" spans="1:12" ht="16.5" customHeight="1">
      <c r="A496" s="519"/>
      <c r="B496" s="519"/>
      <c r="C496" s="519"/>
      <c r="D496" s="519"/>
      <c r="E496" s="519"/>
      <c r="F496" s="519"/>
      <c r="G496" s="211"/>
      <c r="H496" s="239"/>
      <c r="I496" s="239"/>
      <c r="J496" s="239"/>
      <c r="K496" s="239"/>
      <c r="L496" s="239"/>
    </row>
  </sheetData>
  <mergeCells count="5927">
    <mergeCell ref="A494:F494"/>
    <mergeCell ref="A495:F495"/>
    <mergeCell ref="A496:F496"/>
    <mergeCell ref="A487:F487"/>
    <mergeCell ref="A488:F488"/>
    <mergeCell ref="A489:G489"/>
    <mergeCell ref="A491:F491"/>
    <mergeCell ref="A492:F492"/>
    <mergeCell ref="A493:F493"/>
    <mergeCell ref="A471:F471"/>
    <mergeCell ref="A472:F472"/>
    <mergeCell ref="A485:F485"/>
    <mergeCell ref="A486:F486"/>
    <mergeCell ref="A466:F466"/>
    <mergeCell ref="A467:F467"/>
    <mergeCell ref="A468:F468"/>
    <mergeCell ref="A469:F469"/>
    <mergeCell ref="A470:F470"/>
    <mergeCell ref="A460:F460"/>
    <mergeCell ref="A461:F461"/>
    <mergeCell ref="A462:F462"/>
    <mergeCell ref="A463:F463"/>
    <mergeCell ref="A464:F464"/>
    <mergeCell ref="A465:F465"/>
    <mergeCell ref="A446:F446"/>
    <mergeCell ref="A447:F447"/>
    <mergeCell ref="A448:F448"/>
    <mergeCell ref="A450:F450"/>
    <mergeCell ref="A458:F458"/>
    <mergeCell ref="A459:F459"/>
    <mergeCell ref="A440:F440"/>
    <mergeCell ref="A441:F441"/>
    <mergeCell ref="A442:F442"/>
    <mergeCell ref="A443:F443"/>
    <mergeCell ref="A444:F444"/>
    <mergeCell ref="A445:F445"/>
    <mergeCell ref="A432:F432"/>
    <mergeCell ref="A433:F433"/>
    <mergeCell ref="A435:F435"/>
    <mergeCell ref="A436:F436"/>
    <mergeCell ref="A437:F437"/>
    <mergeCell ref="A438:F438"/>
    <mergeCell ref="A425:F425"/>
    <mergeCell ref="A426:F426"/>
    <mergeCell ref="A427:F427"/>
    <mergeCell ref="A429:F429"/>
    <mergeCell ref="A430:F430"/>
    <mergeCell ref="A431:F431"/>
    <mergeCell ref="A419:F419"/>
    <mergeCell ref="A420:F420"/>
    <mergeCell ref="A421:F421"/>
    <mergeCell ref="A422:F422"/>
    <mergeCell ref="A423:F423"/>
    <mergeCell ref="A424:F424"/>
    <mergeCell ref="A413:F413"/>
    <mergeCell ref="A414:F414"/>
    <mergeCell ref="A415:F415"/>
    <mergeCell ref="A416:F416"/>
    <mergeCell ref="A417:F417"/>
    <mergeCell ref="A418:F418"/>
    <mergeCell ref="A407:F407"/>
    <mergeCell ref="A408:F408"/>
    <mergeCell ref="A409:F409"/>
    <mergeCell ref="A410:F410"/>
    <mergeCell ref="A411:F411"/>
    <mergeCell ref="A412:F412"/>
    <mergeCell ref="A401:F401"/>
    <mergeCell ref="A402:F402"/>
    <mergeCell ref="A403:F403"/>
    <mergeCell ref="A404:F404"/>
    <mergeCell ref="A405:F405"/>
    <mergeCell ref="A406:F406"/>
    <mergeCell ref="A395:F395"/>
    <mergeCell ref="A396:F396"/>
    <mergeCell ref="A397:F397"/>
    <mergeCell ref="A398:F398"/>
    <mergeCell ref="A399:F399"/>
    <mergeCell ref="A400:F400"/>
    <mergeCell ref="A389:F389"/>
    <mergeCell ref="A390:F390"/>
    <mergeCell ref="A391:F391"/>
    <mergeCell ref="A392:F392"/>
    <mergeCell ref="A393:F393"/>
    <mergeCell ref="A394:F394"/>
    <mergeCell ref="A376:F376"/>
    <mergeCell ref="A377:F377"/>
    <mergeCell ref="A378:F378"/>
    <mergeCell ref="A379:F379"/>
    <mergeCell ref="A380:F380"/>
    <mergeCell ref="A381:F381"/>
    <mergeCell ref="A369:F369"/>
    <mergeCell ref="A371:F371"/>
    <mergeCell ref="A372:F372"/>
    <mergeCell ref="A373:F373"/>
    <mergeCell ref="A374:F374"/>
    <mergeCell ref="A375:F375"/>
    <mergeCell ref="A363:F363"/>
    <mergeCell ref="A364:F364"/>
    <mergeCell ref="A365:F365"/>
    <mergeCell ref="A366:F366"/>
    <mergeCell ref="A367:F367"/>
    <mergeCell ref="A368:F368"/>
    <mergeCell ref="A357:F357"/>
    <mergeCell ref="A358:F358"/>
    <mergeCell ref="A359:F359"/>
    <mergeCell ref="A360:F360"/>
    <mergeCell ref="A361:F361"/>
    <mergeCell ref="A362:F362"/>
    <mergeCell ref="A350:F350"/>
    <mergeCell ref="A352:F352"/>
    <mergeCell ref="A353:F353"/>
    <mergeCell ref="A354:F354"/>
    <mergeCell ref="A355:F355"/>
    <mergeCell ref="A356:F356"/>
    <mergeCell ref="A344:F344"/>
    <mergeCell ref="A345:F345"/>
    <mergeCell ref="A346:F346"/>
    <mergeCell ref="A347:F347"/>
    <mergeCell ref="A348:F348"/>
    <mergeCell ref="A349:F349"/>
    <mergeCell ref="A337:F337"/>
    <mergeCell ref="A338:F338"/>
    <mergeCell ref="A340:F340"/>
    <mergeCell ref="A341:F341"/>
    <mergeCell ref="A342:F342"/>
    <mergeCell ref="A343:F343"/>
    <mergeCell ref="A351:F351"/>
    <mergeCell ref="A331:F331"/>
    <mergeCell ref="A332:F332"/>
    <mergeCell ref="A333:F333"/>
    <mergeCell ref="A334:F334"/>
    <mergeCell ref="A335:F335"/>
    <mergeCell ref="A336:F336"/>
    <mergeCell ref="A325:F325"/>
    <mergeCell ref="A326:F326"/>
    <mergeCell ref="A327:F327"/>
    <mergeCell ref="A328:F328"/>
    <mergeCell ref="A329:F329"/>
    <mergeCell ref="A330:F330"/>
    <mergeCell ref="A319:F319"/>
    <mergeCell ref="A320:F320"/>
    <mergeCell ref="A321:F321"/>
    <mergeCell ref="A322:F322"/>
    <mergeCell ref="A323:F323"/>
    <mergeCell ref="A324:F324"/>
    <mergeCell ref="A313:F313"/>
    <mergeCell ref="A314:F314"/>
    <mergeCell ref="A315:F315"/>
    <mergeCell ref="A316:F316"/>
    <mergeCell ref="A317:F317"/>
    <mergeCell ref="A318:F318"/>
    <mergeCell ref="A307:F307"/>
    <mergeCell ref="A308:F308"/>
    <mergeCell ref="A309:F309"/>
    <mergeCell ref="A310:F310"/>
    <mergeCell ref="A311:F311"/>
    <mergeCell ref="A312:F312"/>
    <mergeCell ref="A301:F301"/>
    <mergeCell ref="A302:F302"/>
    <mergeCell ref="A303:F303"/>
    <mergeCell ref="A304:F304"/>
    <mergeCell ref="A305:F305"/>
    <mergeCell ref="A306:F306"/>
    <mergeCell ref="A295:F295"/>
    <mergeCell ref="A296:F296"/>
    <mergeCell ref="A297:F297"/>
    <mergeCell ref="A298:F298"/>
    <mergeCell ref="A299:F299"/>
    <mergeCell ref="A300:F300"/>
    <mergeCell ref="A289:F289"/>
    <mergeCell ref="A290:F290"/>
    <mergeCell ref="A291:F291"/>
    <mergeCell ref="A292:F292"/>
    <mergeCell ref="A293:F293"/>
    <mergeCell ref="A294:F294"/>
    <mergeCell ref="A283:F283"/>
    <mergeCell ref="A284:F284"/>
    <mergeCell ref="A285:F285"/>
    <mergeCell ref="A286:F286"/>
    <mergeCell ref="A287:F287"/>
    <mergeCell ref="A288:F288"/>
    <mergeCell ref="A277:F277"/>
    <mergeCell ref="A278:F278"/>
    <mergeCell ref="A279:F279"/>
    <mergeCell ref="A280:F280"/>
    <mergeCell ref="A281:F281"/>
    <mergeCell ref="A282:F282"/>
    <mergeCell ref="A271:F271"/>
    <mergeCell ref="A272:F272"/>
    <mergeCell ref="A273:F273"/>
    <mergeCell ref="A274:F274"/>
    <mergeCell ref="A275:F275"/>
    <mergeCell ref="A276:F276"/>
    <mergeCell ref="A258:F258"/>
    <mergeCell ref="A259:F259"/>
    <mergeCell ref="A260:F260"/>
    <mergeCell ref="A268:F268"/>
    <mergeCell ref="A269:F269"/>
    <mergeCell ref="A270:F270"/>
    <mergeCell ref="A252:F252"/>
    <mergeCell ref="A253:F253"/>
    <mergeCell ref="A254:F254"/>
    <mergeCell ref="A255:F255"/>
    <mergeCell ref="A256:F256"/>
    <mergeCell ref="A257:F257"/>
    <mergeCell ref="A245:F245"/>
    <mergeCell ref="A247:F247"/>
    <mergeCell ref="A248:F248"/>
    <mergeCell ref="A249:F249"/>
    <mergeCell ref="A250:F250"/>
    <mergeCell ref="A251:F251"/>
    <mergeCell ref="A239:F239"/>
    <mergeCell ref="A240:F240"/>
    <mergeCell ref="A241:F241"/>
    <mergeCell ref="A242:F242"/>
    <mergeCell ref="A243:F243"/>
    <mergeCell ref="A244:F244"/>
    <mergeCell ref="A246:F246"/>
    <mergeCell ref="A232:F232"/>
    <mergeCell ref="A233:F233"/>
    <mergeCell ref="A234:F234"/>
    <mergeCell ref="A235:G235"/>
    <mergeCell ref="A237:F237"/>
    <mergeCell ref="A238:F238"/>
    <mergeCell ref="A225:F225"/>
    <mergeCell ref="A226:F226"/>
    <mergeCell ref="A227:F227"/>
    <mergeCell ref="A228:F228"/>
    <mergeCell ref="A230:F230"/>
    <mergeCell ref="A231:F231"/>
    <mergeCell ref="A219:F219"/>
    <mergeCell ref="A220:F220"/>
    <mergeCell ref="A221:F221"/>
    <mergeCell ref="A222:F222"/>
    <mergeCell ref="A223:F223"/>
    <mergeCell ref="A224:F224"/>
    <mergeCell ref="A213:F213"/>
    <mergeCell ref="A214:F214"/>
    <mergeCell ref="A215:F215"/>
    <mergeCell ref="A216:F216"/>
    <mergeCell ref="A217:F217"/>
    <mergeCell ref="A218:F218"/>
    <mergeCell ref="A207:F207"/>
    <mergeCell ref="A208:F208"/>
    <mergeCell ref="A209:F209"/>
    <mergeCell ref="A210:F210"/>
    <mergeCell ref="A211:F211"/>
    <mergeCell ref="A212:F212"/>
    <mergeCell ref="A201:F201"/>
    <mergeCell ref="A202:F202"/>
    <mergeCell ref="A203:F203"/>
    <mergeCell ref="A204:F204"/>
    <mergeCell ref="A205:F205"/>
    <mergeCell ref="A206:F206"/>
    <mergeCell ref="A195:F195"/>
    <mergeCell ref="A196:F196"/>
    <mergeCell ref="A197:F197"/>
    <mergeCell ref="A198:F198"/>
    <mergeCell ref="A199:F199"/>
    <mergeCell ref="A200:F200"/>
    <mergeCell ref="A189:F189"/>
    <mergeCell ref="A190:F190"/>
    <mergeCell ref="A191:F191"/>
    <mergeCell ref="A192:F192"/>
    <mergeCell ref="A193:F193"/>
    <mergeCell ref="A194:F194"/>
    <mergeCell ref="A183:F183"/>
    <mergeCell ref="A184:F184"/>
    <mergeCell ref="A185:F185"/>
    <mergeCell ref="A186:F186"/>
    <mergeCell ref="A187:F187"/>
    <mergeCell ref="A188:F188"/>
    <mergeCell ref="A177:F177"/>
    <mergeCell ref="A178:F178"/>
    <mergeCell ref="A179:F179"/>
    <mergeCell ref="A180:F180"/>
    <mergeCell ref="A181:F181"/>
    <mergeCell ref="A182:F182"/>
    <mergeCell ref="A171:F171"/>
    <mergeCell ref="A172:F172"/>
    <mergeCell ref="A173:F173"/>
    <mergeCell ref="A174:F174"/>
    <mergeCell ref="A175:F175"/>
    <mergeCell ref="A176:F176"/>
    <mergeCell ref="A165:F165"/>
    <mergeCell ref="A166:F166"/>
    <mergeCell ref="A167:F167"/>
    <mergeCell ref="A168:F168"/>
    <mergeCell ref="A169:F169"/>
    <mergeCell ref="A170:F170"/>
    <mergeCell ref="A160:F160"/>
    <mergeCell ref="G160:L160"/>
    <mergeCell ref="A161:F161"/>
    <mergeCell ref="A162:F162"/>
    <mergeCell ref="A163:F163"/>
    <mergeCell ref="A164:F164"/>
    <mergeCell ref="XDW159:XEB159"/>
    <mergeCell ref="XEC159:XEH159"/>
    <mergeCell ref="XEI159:XEN159"/>
    <mergeCell ref="XEO159:XET159"/>
    <mergeCell ref="XEU159:XEZ159"/>
    <mergeCell ref="XFA159:XFD159"/>
    <mergeCell ref="XCM159:XCR159"/>
    <mergeCell ref="XCS159:XCX159"/>
    <mergeCell ref="XCY159:XDD159"/>
    <mergeCell ref="XDE159:XDJ159"/>
    <mergeCell ref="XDK159:XDP159"/>
    <mergeCell ref="XDQ159:XDV159"/>
    <mergeCell ref="XBC159:XBH159"/>
    <mergeCell ref="XBI159:XBN159"/>
    <mergeCell ref="XBO159:XBT159"/>
    <mergeCell ref="XBU159:XBZ159"/>
    <mergeCell ref="XCA159:XCF159"/>
    <mergeCell ref="XCG159:XCL159"/>
    <mergeCell ref="WZS159:WZX159"/>
    <mergeCell ref="WZY159:XAD159"/>
    <mergeCell ref="XAE159:XAJ159"/>
    <mergeCell ref="XAK159:XAP159"/>
    <mergeCell ref="XAQ159:XAV159"/>
    <mergeCell ref="XAW159:XBB159"/>
    <mergeCell ref="WYI159:WYN159"/>
    <mergeCell ref="WYO159:WYT159"/>
    <mergeCell ref="WYU159:WYZ159"/>
    <mergeCell ref="WZA159:WZF159"/>
    <mergeCell ref="WZG159:WZL159"/>
    <mergeCell ref="WZM159:WZR159"/>
    <mergeCell ref="WWY159:WXD159"/>
    <mergeCell ref="WXE159:WXJ159"/>
    <mergeCell ref="WXK159:WXP159"/>
    <mergeCell ref="WXQ159:WXV159"/>
    <mergeCell ref="WXW159:WYB159"/>
    <mergeCell ref="WYC159:WYH159"/>
    <mergeCell ref="WVO159:WVT159"/>
    <mergeCell ref="WVU159:WVZ159"/>
    <mergeCell ref="WWA159:WWF159"/>
    <mergeCell ref="WWG159:WWL159"/>
    <mergeCell ref="WWM159:WWR159"/>
    <mergeCell ref="WWS159:WWX159"/>
    <mergeCell ref="WUE159:WUJ159"/>
    <mergeCell ref="WUK159:WUP159"/>
    <mergeCell ref="WUQ159:WUV159"/>
    <mergeCell ref="WUW159:WVB159"/>
    <mergeCell ref="WVC159:WVH159"/>
    <mergeCell ref="WVI159:WVN159"/>
    <mergeCell ref="WSU159:WSZ159"/>
    <mergeCell ref="WTA159:WTF159"/>
    <mergeCell ref="WTG159:WTL159"/>
    <mergeCell ref="WTM159:WTR159"/>
    <mergeCell ref="WTS159:WTX159"/>
    <mergeCell ref="WTY159:WUD159"/>
    <mergeCell ref="WRK159:WRP159"/>
    <mergeCell ref="WRQ159:WRV159"/>
    <mergeCell ref="WRW159:WSB159"/>
    <mergeCell ref="WSC159:WSH159"/>
    <mergeCell ref="WSI159:WSN159"/>
    <mergeCell ref="WSO159:WST159"/>
    <mergeCell ref="WQA159:WQF159"/>
    <mergeCell ref="WQG159:WQL159"/>
    <mergeCell ref="WQM159:WQR159"/>
    <mergeCell ref="WQS159:WQX159"/>
    <mergeCell ref="WQY159:WRD159"/>
    <mergeCell ref="WRE159:WRJ159"/>
    <mergeCell ref="WOQ159:WOV159"/>
    <mergeCell ref="WOW159:WPB159"/>
    <mergeCell ref="WPC159:WPH159"/>
    <mergeCell ref="WPI159:WPN159"/>
    <mergeCell ref="WPO159:WPT159"/>
    <mergeCell ref="WPU159:WPZ159"/>
    <mergeCell ref="WNG159:WNL159"/>
    <mergeCell ref="WNM159:WNR159"/>
    <mergeCell ref="WNS159:WNX159"/>
    <mergeCell ref="WNY159:WOD159"/>
    <mergeCell ref="WOE159:WOJ159"/>
    <mergeCell ref="WOK159:WOP159"/>
    <mergeCell ref="WLW159:WMB159"/>
    <mergeCell ref="WMC159:WMH159"/>
    <mergeCell ref="WMI159:WMN159"/>
    <mergeCell ref="WMO159:WMT159"/>
    <mergeCell ref="WMU159:WMZ159"/>
    <mergeCell ref="WNA159:WNF159"/>
    <mergeCell ref="WKM159:WKR159"/>
    <mergeCell ref="WKS159:WKX159"/>
    <mergeCell ref="WKY159:WLD159"/>
    <mergeCell ref="WLE159:WLJ159"/>
    <mergeCell ref="WLK159:WLP159"/>
    <mergeCell ref="WLQ159:WLV159"/>
    <mergeCell ref="WJC159:WJH159"/>
    <mergeCell ref="WJI159:WJN159"/>
    <mergeCell ref="WJO159:WJT159"/>
    <mergeCell ref="WJU159:WJZ159"/>
    <mergeCell ref="WKA159:WKF159"/>
    <mergeCell ref="WKG159:WKL159"/>
    <mergeCell ref="WHS159:WHX159"/>
    <mergeCell ref="WHY159:WID159"/>
    <mergeCell ref="WIE159:WIJ159"/>
    <mergeCell ref="WIK159:WIP159"/>
    <mergeCell ref="WIQ159:WIV159"/>
    <mergeCell ref="WIW159:WJB159"/>
    <mergeCell ref="WGI159:WGN159"/>
    <mergeCell ref="WGO159:WGT159"/>
    <mergeCell ref="WGU159:WGZ159"/>
    <mergeCell ref="WHA159:WHF159"/>
    <mergeCell ref="WHG159:WHL159"/>
    <mergeCell ref="WHM159:WHR159"/>
    <mergeCell ref="WEY159:WFD159"/>
    <mergeCell ref="WFE159:WFJ159"/>
    <mergeCell ref="WFK159:WFP159"/>
    <mergeCell ref="WFQ159:WFV159"/>
    <mergeCell ref="WFW159:WGB159"/>
    <mergeCell ref="WGC159:WGH159"/>
    <mergeCell ref="WDO159:WDT159"/>
    <mergeCell ref="WDU159:WDZ159"/>
    <mergeCell ref="WEA159:WEF159"/>
    <mergeCell ref="WEG159:WEL159"/>
    <mergeCell ref="WEM159:WER159"/>
    <mergeCell ref="WES159:WEX159"/>
    <mergeCell ref="WCE159:WCJ159"/>
    <mergeCell ref="WCK159:WCP159"/>
    <mergeCell ref="WCQ159:WCV159"/>
    <mergeCell ref="WCW159:WDB159"/>
    <mergeCell ref="WDC159:WDH159"/>
    <mergeCell ref="WDI159:WDN159"/>
    <mergeCell ref="WAU159:WAZ159"/>
    <mergeCell ref="WBA159:WBF159"/>
    <mergeCell ref="WBG159:WBL159"/>
    <mergeCell ref="WBM159:WBR159"/>
    <mergeCell ref="WBS159:WBX159"/>
    <mergeCell ref="WBY159:WCD159"/>
    <mergeCell ref="VZK159:VZP159"/>
    <mergeCell ref="VZQ159:VZV159"/>
    <mergeCell ref="VZW159:WAB159"/>
    <mergeCell ref="WAC159:WAH159"/>
    <mergeCell ref="WAI159:WAN159"/>
    <mergeCell ref="WAO159:WAT159"/>
    <mergeCell ref="VYA159:VYF159"/>
    <mergeCell ref="VYG159:VYL159"/>
    <mergeCell ref="VYM159:VYR159"/>
    <mergeCell ref="VYS159:VYX159"/>
    <mergeCell ref="VYY159:VZD159"/>
    <mergeCell ref="VZE159:VZJ159"/>
    <mergeCell ref="VWQ159:VWV159"/>
    <mergeCell ref="VWW159:VXB159"/>
    <mergeCell ref="VXC159:VXH159"/>
    <mergeCell ref="VXI159:VXN159"/>
    <mergeCell ref="VXO159:VXT159"/>
    <mergeCell ref="VXU159:VXZ159"/>
    <mergeCell ref="VVG159:VVL159"/>
    <mergeCell ref="VVM159:VVR159"/>
    <mergeCell ref="VVS159:VVX159"/>
    <mergeCell ref="VVY159:VWD159"/>
    <mergeCell ref="VWE159:VWJ159"/>
    <mergeCell ref="VWK159:VWP159"/>
    <mergeCell ref="VTW159:VUB159"/>
    <mergeCell ref="VUC159:VUH159"/>
    <mergeCell ref="VUI159:VUN159"/>
    <mergeCell ref="VUO159:VUT159"/>
    <mergeCell ref="VUU159:VUZ159"/>
    <mergeCell ref="VVA159:VVF159"/>
    <mergeCell ref="VSM159:VSR159"/>
    <mergeCell ref="VSS159:VSX159"/>
    <mergeCell ref="VSY159:VTD159"/>
    <mergeCell ref="VTE159:VTJ159"/>
    <mergeCell ref="VTK159:VTP159"/>
    <mergeCell ref="VTQ159:VTV159"/>
    <mergeCell ref="VRC159:VRH159"/>
    <mergeCell ref="VRI159:VRN159"/>
    <mergeCell ref="VRO159:VRT159"/>
    <mergeCell ref="VRU159:VRZ159"/>
    <mergeCell ref="VSA159:VSF159"/>
    <mergeCell ref="VSG159:VSL159"/>
    <mergeCell ref="VPS159:VPX159"/>
    <mergeCell ref="VPY159:VQD159"/>
    <mergeCell ref="VQE159:VQJ159"/>
    <mergeCell ref="VQK159:VQP159"/>
    <mergeCell ref="VQQ159:VQV159"/>
    <mergeCell ref="VQW159:VRB159"/>
    <mergeCell ref="VOI159:VON159"/>
    <mergeCell ref="VOO159:VOT159"/>
    <mergeCell ref="VOU159:VOZ159"/>
    <mergeCell ref="VPA159:VPF159"/>
    <mergeCell ref="VPG159:VPL159"/>
    <mergeCell ref="VPM159:VPR159"/>
    <mergeCell ref="VMY159:VND159"/>
    <mergeCell ref="VNE159:VNJ159"/>
    <mergeCell ref="VNK159:VNP159"/>
    <mergeCell ref="VNQ159:VNV159"/>
    <mergeCell ref="VNW159:VOB159"/>
    <mergeCell ref="VOC159:VOH159"/>
    <mergeCell ref="VLO159:VLT159"/>
    <mergeCell ref="VLU159:VLZ159"/>
    <mergeCell ref="VMA159:VMF159"/>
    <mergeCell ref="VMG159:VML159"/>
    <mergeCell ref="VMM159:VMR159"/>
    <mergeCell ref="VMS159:VMX159"/>
    <mergeCell ref="VKE159:VKJ159"/>
    <mergeCell ref="VKK159:VKP159"/>
    <mergeCell ref="VKQ159:VKV159"/>
    <mergeCell ref="VKW159:VLB159"/>
    <mergeCell ref="VLC159:VLH159"/>
    <mergeCell ref="VLI159:VLN159"/>
    <mergeCell ref="VIU159:VIZ159"/>
    <mergeCell ref="VJA159:VJF159"/>
    <mergeCell ref="VJG159:VJL159"/>
    <mergeCell ref="VJM159:VJR159"/>
    <mergeCell ref="VJS159:VJX159"/>
    <mergeCell ref="VJY159:VKD159"/>
    <mergeCell ref="VHK159:VHP159"/>
    <mergeCell ref="VHQ159:VHV159"/>
    <mergeCell ref="VHW159:VIB159"/>
    <mergeCell ref="VIC159:VIH159"/>
    <mergeCell ref="VII159:VIN159"/>
    <mergeCell ref="VIO159:VIT159"/>
    <mergeCell ref="VGA159:VGF159"/>
    <mergeCell ref="VGG159:VGL159"/>
    <mergeCell ref="VGM159:VGR159"/>
    <mergeCell ref="VGS159:VGX159"/>
    <mergeCell ref="VGY159:VHD159"/>
    <mergeCell ref="VHE159:VHJ159"/>
    <mergeCell ref="VEQ159:VEV159"/>
    <mergeCell ref="VEW159:VFB159"/>
    <mergeCell ref="VFC159:VFH159"/>
    <mergeCell ref="VFI159:VFN159"/>
    <mergeCell ref="VFO159:VFT159"/>
    <mergeCell ref="VFU159:VFZ159"/>
    <mergeCell ref="VDG159:VDL159"/>
    <mergeCell ref="VDM159:VDR159"/>
    <mergeCell ref="VDS159:VDX159"/>
    <mergeCell ref="VDY159:VED159"/>
    <mergeCell ref="VEE159:VEJ159"/>
    <mergeCell ref="VEK159:VEP159"/>
    <mergeCell ref="VBW159:VCB159"/>
    <mergeCell ref="VCC159:VCH159"/>
    <mergeCell ref="VCI159:VCN159"/>
    <mergeCell ref="VCO159:VCT159"/>
    <mergeCell ref="VCU159:VCZ159"/>
    <mergeCell ref="VDA159:VDF159"/>
    <mergeCell ref="VAM159:VAR159"/>
    <mergeCell ref="VAS159:VAX159"/>
    <mergeCell ref="VAY159:VBD159"/>
    <mergeCell ref="VBE159:VBJ159"/>
    <mergeCell ref="VBK159:VBP159"/>
    <mergeCell ref="VBQ159:VBV159"/>
    <mergeCell ref="UZC159:UZH159"/>
    <mergeCell ref="UZI159:UZN159"/>
    <mergeCell ref="UZO159:UZT159"/>
    <mergeCell ref="UZU159:UZZ159"/>
    <mergeCell ref="VAA159:VAF159"/>
    <mergeCell ref="VAG159:VAL159"/>
    <mergeCell ref="UXS159:UXX159"/>
    <mergeCell ref="UXY159:UYD159"/>
    <mergeCell ref="UYE159:UYJ159"/>
    <mergeCell ref="UYK159:UYP159"/>
    <mergeCell ref="UYQ159:UYV159"/>
    <mergeCell ref="UYW159:UZB159"/>
    <mergeCell ref="UWI159:UWN159"/>
    <mergeCell ref="UWO159:UWT159"/>
    <mergeCell ref="UWU159:UWZ159"/>
    <mergeCell ref="UXA159:UXF159"/>
    <mergeCell ref="UXG159:UXL159"/>
    <mergeCell ref="UXM159:UXR159"/>
    <mergeCell ref="UUY159:UVD159"/>
    <mergeCell ref="UVE159:UVJ159"/>
    <mergeCell ref="UVK159:UVP159"/>
    <mergeCell ref="UVQ159:UVV159"/>
    <mergeCell ref="UVW159:UWB159"/>
    <mergeCell ref="UWC159:UWH159"/>
    <mergeCell ref="UTO159:UTT159"/>
    <mergeCell ref="UTU159:UTZ159"/>
    <mergeCell ref="UUA159:UUF159"/>
    <mergeCell ref="UUG159:UUL159"/>
    <mergeCell ref="UUM159:UUR159"/>
    <mergeCell ref="UUS159:UUX159"/>
    <mergeCell ref="USE159:USJ159"/>
    <mergeCell ref="USK159:USP159"/>
    <mergeCell ref="USQ159:USV159"/>
    <mergeCell ref="USW159:UTB159"/>
    <mergeCell ref="UTC159:UTH159"/>
    <mergeCell ref="UTI159:UTN159"/>
    <mergeCell ref="UQU159:UQZ159"/>
    <mergeCell ref="URA159:URF159"/>
    <mergeCell ref="URG159:URL159"/>
    <mergeCell ref="URM159:URR159"/>
    <mergeCell ref="URS159:URX159"/>
    <mergeCell ref="URY159:USD159"/>
    <mergeCell ref="UPK159:UPP159"/>
    <mergeCell ref="UPQ159:UPV159"/>
    <mergeCell ref="UPW159:UQB159"/>
    <mergeCell ref="UQC159:UQH159"/>
    <mergeCell ref="UQI159:UQN159"/>
    <mergeCell ref="UQO159:UQT159"/>
    <mergeCell ref="UOA159:UOF159"/>
    <mergeCell ref="UOG159:UOL159"/>
    <mergeCell ref="UOM159:UOR159"/>
    <mergeCell ref="UOS159:UOX159"/>
    <mergeCell ref="UOY159:UPD159"/>
    <mergeCell ref="UPE159:UPJ159"/>
    <mergeCell ref="UMQ159:UMV159"/>
    <mergeCell ref="UMW159:UNB159"/>
    <mergeCell ref="UNC159:UNH159"/>
    <mergeCell ref="UNI159:UNN159"/>
    <mergeCell ref="UNO159:UNT159"/>
    <mergeCell ref="UNU159:UNZ159"/>
    <mergeCell ref="ULG159:ULL159"/>
    <mergeCell ref="ULM159:ULR159"/>
    <mergeCell ref="ULS159:ULX159"/>
    <mergeCell ref="ULY159:UMD159"/>
    <mergeCell ref="UME159:UMJ159"/>
    <mergeCell ref="UMK159:UMP159"/>
    <mergeCell ref="UJW159:UKB159"/>
    <mergeCell ref="UKC159:UKH159"/>
    <mergeCell ref="UKI159:UKN159"/>
    <mergeCell ref="UKO159:UKT159"/>
    <mergeCell ref="UKU159:UKZ159"/>
    <mergeCell ref="ULA159:ULF159"/>
    <mergeCell ref="UIM159:UIR159"/>
    <mergeCell ref="UIS159:UIX159"/>
    <mergeCell ref="UIY159:UJD159"/>
    <mergeCell ref="UJE159:UJJ159"/>
    <mergeCell ref="UJK159:UJP159"/>
    <mergeCell ref="UJQ159:UJV159"/>
    <mergeCell ref="UHC159:UHH159"/>
    <mergeCell ref="UHI159:UHN159"/>
    <mergeCell ref="UHO159:UHT159"/>
    <mergeCell ref="UHU159:UHZ159"/>
    <mergeCell ref="UIA159:UIF159"/>
    <mergeCell ref="UIG159:UIL159"/>
    <mergeCell ref="UFS159:UFX159"/>
    <mergeCell ref="UFY159:UGD159"/>
    <mergeCell ref="UGE159:UGJ159"/>
    <mergeCell ref="UGK159:UGP159"/>
    <mergeCell ref="UGQ159:UGV159"/>
    <mergeCell ref="UGW159:UHB159"/>
    <mergeCell ref="UEI159:UEN159"/>
    <mergeCell ref="UEO159:UET159"/>
    <mergeCell ref="UEU159:UEZ159"/>
    <mergeCell ref="UFA159:UFF159"/>
    <mergeCell ref="UFG159:UFL159"/>
    <mergeCell ref="UFM159:UFR159"/>
    <mergeCell ref="UCY159:UDD159"/>
    <mergeCell ref="UDE159:UDJ159"/>
    <mergeCell ref="UDK159:UDP159"/>
    <mergeCell ref="UDQ159:UDV159"/>
    <mergeCell ref="UDW159:UEB159"/>
    <mergeCell ref="UEC159:UEH159"/>
    <mergeCell ref="UBO159:UBT159"/>
    <mergeCell ref="UBU159:UBZ159"/>
    <mergeCell ref="UCA159:UCF159"/>
    <mergeCell ref="UCG159:UCL159"/>
    <mergeCell ref="UCM159:UCR159"/>
    <mergeCell ref="UCS159:UCX159"/>
    <mergeCell ref="UAE159:UAJ159"/>
    <mergeCell ref="UAK159:UAP159"/>
    <mergeCell ref="UAQ159:UAV159"/>
    <mergeCell ref="UAW159:UBB159"/>
    <mergeCell ref="UBC159:UBH159"/>
    <mergeCell ref="UBI159:UBN159"/>
    <mergeCell ref="TYU159:TYZ159"/>
    <mergeCell ref="TZA159:TZF159"/>
    <mergeCell ref="TZG159:TZL159"/>
    <mergeCell ref="TZM159:TZR159"/>
    <mergeCell ref="TZS159:TZX159"/>
    <mergeCell ref="TZY159:UAD159"/>
    <mergeCell ref="TXK159:TXP159"/>
    <mergeCell ref="TXQ159:TXV159"/>
    <mergeCell ref="TXW159:TYB159"/>
    <mergeCell ref="TYC159:TYH159"/>
    <mergeCell ref="TYI159:TYN159"/>
    <mergeCell ref="TYO159:TYT159"/>
    <mergeCell ref="TWA159:TWF159"/>
    <mergeCell ref="TWG159:TWL159"/>
    <mergeCell ref="TWM159:TWR159"/>
    <mergeCell ref="TWS159:TWX159"/>
    <mergeCell ref="TWY159:TXD159"/>
    <mergeCell ref="TXE159:TXJ159"/>
    <mergeCell ref="TUQ159:TUV159"/>
    <mergeCell ref="TUW159:TVB159"/>
    <mergeCell ref="TVC159:TVH159"/>
    <mergeCell ref="TVI159:TVN159"/>
    <mergeCell ref="TVO159:TVT159"/>
    <mergeCell ref="TVU159:TVZ159"/>
    <mergeCell ref="TTG159:TTL159"/>
    <mergeCell ref="TTM159:TTR159"/>
    <mergeCell ref="TTS159:TTX159"/>
    <mergeCell ref="TTY159:TUD159"/>
    <mergeCell ref="TUE159:TUJ159"/>
    <mergeCell ref="TUK159:TUP159"/>
    <mergeCell ref="TRW159:TSB159"/>
    <mergeCell ref="TSC159:TSH159"/>
    <mergeCell ref="TSI159:TSN159"/>
    <mergeCell ref="TSO159:TST159"/>
    <mergeCell ref="TSU159:TSZ159"/>
    <mergeCell ref="TTA159:TTF159"/>
    <mergeCell ref="TQM159:TQR159"/>
    <mergeCell ref="TQS159:TQX159"/>
    <mergeCell ref="TQY159:TRD159"/>
    <mergeCell ref="TRE159:TRJ159"/>
    <mergeCell ref="TRK159:TRP159"/>
    <mergeCell ref="TRQ159:TRV159"/>
    <mergeCell ref="TPC159:TPH159"/>
    <mergeCell ref="TPI159:TPN159"/>
    <mergeCell ref="TPO159:TPT159"/>
    <mergeCell ref="TPU159:TPZ159"/>
    <mergeCell ref="TQA159:TQF159"/>
    <mergeCell ref="TQG159:TQL159"/>
    <mergeCell ref="TNS159:TNX159"/>
    <mergeCell ref="TNY159:TOD159"/>
    <mergeCell ref="TOE159:TOJ159"/>
    <mergeCell ref="TOK159:TOP159"/>
    <mergeCell ref="TOQ159:TOV159"/>
    <mergeCell ref="TOW159:TPB159"/>
    <mergeCell ref="TMI159:TMN159"/>
    <mergeCell ref="TMO159:TMT159"/>
    <mergeCell ref="TMU159:TMZ159"/>
    <mergeCell ref="TNA159:TNF159"/>
    <mergeCell ref="TNG159:TNL159"/>
    <mergeCell ref="TNM159:TNR159"/>
    <mergeCell ref="TKY159:TLD159"/>
    <mergeCell ref="TLE159:TLJ159"/>
    <mergeCell ref="TLK159:TLP159"/>
    <mergeCell ref="TLQ159:TLV159"/>
    <mergeCell ref="TLW159:TMB159"/>
    <mergeCell ref="TMC159:TMH159"/>
    <mergeCell ref="TJO159:TJT159"/>
    <mergeCell ref="TJU159:TJZ159"/>
    <mergeCell ref="TKA159:TKF159"/>
    <mergeCell ref="TKG159:TKL159"/>
    <mergeCell ref="TKM159:TKR159"/>
    <mergeCell ref="TKS159:TKX159"/>
    <mergeCell ref="TIE159:TIJ159"/>
    <mergeCell ref="TIK159:TIP159"/>
    <mergeCell ref="TIQ159:TIV159"/>
    <mergeCell ref="TIW159:TJB159"/>
    <mergeCell ref="TJC159:TJH159"/>
    <mergeCell ref="TJI159:TJN159"/>
    <mergeCell ref="TGU159:TGZ159"/>
    <mergeCell ref="THA159:THF159"/>
    <mergeCell ref="THG159:THL159"/>
    <mergeCell ref="THM159:THR159"/>
    <mergeCell ref="THS159:THX159"/>
    <mergeCell ref="THY159:TID159"/>
    <mergeCell ref="TFK159:TFP159"/>
    <mergeCell ref="TFQ159:TFV159"/>
    <mergeCell ref="TFW159:TGB159"/>
    <mergeCell ref="TGC159:TGH159"/>
    <mergeCell ref="TGI159:TGN159"/>
    <mergeCell ref="TGO159:TGT159"/>
    <mergeCell ref="TEA159:TEF159"/>
    <mergeCell ref="TEG159:TEL159"/>
    <mergeCell ref="TEM159:TER159"/>
    <mergeCell ref="TES159:TEX159"/>
    <mergeCell ref="TEY159:TFD159"/>
    <mergeCell ref="TFE159:TFJ159"/>
    <mergeCell ref="TCQ159:TCV159"/>
    <mergeCell ref="TCW159:TDB159"/>
    <mergeCell ref="TDC159:TDH159"/>
    <mergeCell ref="TDI159:TDN159"/>
    <mergeCell ref="TDO159:TDT159"/>
    <mergeCell ref="TDU159:TDZ159"/>
    <mergeCell ref="TBG159:TBL159"/>
    <mergeCell ref="TBM159:TBR159"/>
    <mergeCell ref="TBS159:TBX159"/>
    <mergeCell ref="TBY159:TCD159"/>
    <mergeCell ref="TCE159:TCJ159"/>
    <mergeCell ref="TCK159:TCP159"/>
    <mergeCell ref="SZW159:TAB159"/>
    <mergeCell ref="TAC159:TAH159"/>
    <mergeCell ref="TAI159:TAN159"/>
    <mergeCell ref="TAO159:TAT159"/>
    <mergeCell ref="TAU159:TAZ159"/>
    <mergeCell ref="TBA159:TBF159"/>
    <mergeCell ref="SYM159:SYR159"/>
    <mergeCell ref="SYS159:SYX159"/>
    <mergeCell ref="SYY159:SZD159"/>
    <mergeCell ref="SZE159:SZJ159"/>
    <mergeCell ref="SZK159:SZP159"/>
    <mergeCell ref="SZQ159:SZV159"/>
    <mergeCell ref="SXC159:SXH159"/>
    <mergeCell ref="SXI159:SXN159"/>
    <mergeCell ref="SXO159:SXT159"/>
    <mergeCell ref="SXU159:SXZ159"/>
    <mergeCell ref="SYA159:SYF159"/>
    <mergeCell ref="SYG159:SYL159"/>
    <mergeCell ref="SVS159:SVX159"/>
    <mergeCell ref="SVY159:SWD159"/>
    <mergeCell ref="SWE159:SWJ159"/>
    <mergeCell ref="SWK159:SWP159"/>
    <mergeCell ref="SWQ159:SWV159"/>
    <mergeCell ref="SWW159:SXB159"/>
    <mergeCell ref="SUI159:SUN159"/>
    <mergeCell ref="SUO159:SUT159"/>
    <mergeCell ref="SUU159:SUZ159"/>
    <mergeCell ref="SVA159:SVF159"/>
    <mergeCell ref="SVG159:SVL159"/>
    <mergeCell ref="SVM159:SVR159"/>
    <mergeCell ref="SSY159:STD159"/>
    <mergeCell ref="STE159:STJ159"/>
    <mergeCell ref="STK159:STP159"/>
    <mergeCell ref="STQ159:STV159"/>
    <mergeCell ref="STW159:SUB159"/>
    <mergeCell ref="SUC159:SUH159"/>
    <mergeCell ref="SRO159:SRT159"/>
    <mergeCell ref="SRU159:SRZ159"/>
    <mergeCell ref="SSA159:SSF159"/>
    <mergeCell ref="SSG159:SSL159"/>
    <mergeCell ref="SSM159:SSR159"/>
    <mergeCell ref="SSS159:SSX159"/>
    <mergeCell ref="SQE159:SQJ159"/>
    <mergeCell ref="SQK159:SQP159"/>
    <mergeCell ref="SQQ159:SQV159"/>
    <mergeCell ref="SQW159:SRB159"/>
    <mergeCell ref="SRC159:SRH159"/>
    <mergeCell ref="SRI159:SRN159"/>
    <mergeCell ref="SOU159:SOZ159"/>
    <mergeCell ref="SPA159:SPF159"/>
    <mergeCell ref="SPG159:SPL159"/>
    <mergeCell ref="SPM159:SPR159"/>
    <mergeCell ref="SPS159:SPX159"/>
    <mergeCell ref="SPY159:SQD159"/>
    <mergeCell ref="SNK159:SNP159"/>
    <mergeCell ref="SNQ159:SNV159"/>
    <mergeCell ref="SNW159:SOB159"/>
    <mergeCell ref="SOC159:SOH159"/>
    <mergeCell ref="SOI159:SON159"/>
    <mergeCell ref="SOO159:SOT159"/>
    <mergeCell ref="SMA159:SMF159"/>
    <mergeCell ref="SMG159:SML159"/>
    <mergeCell ref="SMM159:SMR159"/>
    <mergeCell ref="SMS159:SMX159"/>
    <mergeCell ref="SMY159:SND159"/>
    <mergeCell ref="SNE159:SNJ159"/>
    <mergeCell ref="SKQ159:SKV159"/>
    <mergeCell ref="SKW159:SLB159"/>
    <mergeCell ref="SLC159:SLH159"/>
    <mergeCell ref="SLI159:SLN159"/>
    <mergeCell ref="SLO159:SLT159"/>
    <mergeCell ref="SLU159:SLZ159"/>
    <mergeCell ref="SJG159:SJL159"/>
    <mergeCell ref="SJM159:SJR159"/>
    <mergeCell ref="SJS159:SJX159"/>
    <mergeCell ref="SJY159:SKD159"/>
    <mergeCell ref="SKE159:SKJ159"/>
    <mergeCell ref="SKK159:SKP159"/>
    <mergeCell ref="SHW159:SIB159"/>
    <mergeCell ref="SIC159:SIH159"/>
    <mergeCell ref="SII159:SIN159"/>
    <mergeCell ref="SIO159:SIT159"/>
    <mergeCell ref="SIU159:SIZ159"/>
    <mergeCell ref="SJA159:SJF159"/>
    <mergeCell ref="SGM159:SGR159"/>
    <mergeCell ref="SGS159:SGX159"/>
    <mergeCell ref="SGY159:SHD159"/>
    <mergeCell ref="SHE159:SHJ159"/>
    <mergeCell ref="SHK159:SHP159"/>
    <mergeCell ref="SHQ159:SHV159"/>
    <mergeCell ref="SFC159:SFH159"/>
    <mergeCell ref="SFI159:SFN159"/>
    <mergeCell ref="SFO159:SFT159"/>
    <mergeCell ref="SFU159:SFZ159"/>
    <mergeCell ref="SGA159:SGF159"/>
    <mergeCell ref="SGG159:SGL159"/>
    <mergeCell ref="SDS159:SDX159"/>
    <mergeCell ref="SDY159:SED159"/>
    <mergeCell ref="SEE159:SEJ159"/>
    <mergeCell ref="SEK159:SEP159"/>
    <mergeCell ref="SEQ159:SEV159"/>
    <mergeCell ref="SEW159:SFB159"/>
    <mergeCell ref="SCI159:SCN159"/>
    <mergeCell ref="SCO159:SCT159"/>
    <mergeCell ref="SCU159:SCZ159"/>
    <mergeCell ref="SDA159:SDF159"/>
    <mergeCell ref="SDG159:SDL159"/>
    <mergeCell ref="SDM159:SDR159"/>
    <mergeCell ref="SAY159:SBD159"/>
    <mergeCell ref="SBE159:SBJ159"/>
    <mergeCell ref="SBK159:SBP159"/>
    <mergeCell ref="SBQ159:SBV159"/>
    <mergeCell ref="SBW159:SCB159"/>
    <mergeCell ref="SCC159:SCH159"/>
    <mergeCell ref="RZO159:RZT159"/>
    <mergeCell ref="RZU159:RZZ159"/>
    <mergeCell ref="SAA159:SAF159"/>
    <mergeCell ref="SAG159:SAL159"/>
    <mergeCell ref="SAM159:SAR159"/>
    <mergeCell ref="SAS159:SAX159"/>
    <mergeCell ref="RYE159:RYJ159"/>
    <mergeCell ref="RYK159:RYP159"/>
    <mergeCell ref="RYQ159:RYV159"/>
    <mergeCell ref="RYW159:RZB159"/>
    <mergeCell ref="RZC159:RZH159"/>
    <mergeCell ref="RZI159:RZN159"/>
    <mergeCell ref="RWU159:RWZ159"/>
    <mergeCell ref="RXA159:RXF159"/>
    <mergeCell ref="RXG159:RXL159"/>
    <mergeCell ref="RXM159:RXR159"/>
    <mergeCell ref="RXS159:RXX159"/>
    <mergeCell ref="RXY159:RYD159"/>
    <mergeCell ref="RVK159:RVP159"/>
    <mergeCell ref="RVQ159:RVV159"/>
    <mergeCell ref="RVW159:RWB159"/>
    <mergeCell ref="RWC159:RWH159"/>
    <mergeCell ref="RWI159:RWN159"/>
    <mergeCell ref="RWO159:RWT159"/>
    <mergeCell ref="RUA159:RUF159"/>
    <mergeCell ref="RUG159:RUL159"/>
    <mergeCell ref="RUM159:RUR159"/>
    <mergeCell ref="RUS159:RUX159"/>
    <mergeCell ref="RUY159:RVD159"/>
    <mergeCell ref="RVE159:RVJ159"/>
    <mergeCell ref="RSQ159:RSV159"/>
    <mergeCell ref="RSW159:RTB159"/>
    <mergeCell ref="RTC159:RTH159"/>
    <mergeCell ref="RTI159:RTN159"/>
    <mergeCell ref="RTO159:RTT159"/>
    <mergeCell ref="RTU159:RTZ159"/>
    <mergeCell ref="RRG159:RRL159"/>
    <mergeCell ref="RRM159:RRR159"/>
    <mergeCell ref="RRS159:RRX159"/>
    <mergeCell ref="RRY159:RSD159"/>
    <mergeCell ref="RSE159:RSJ159"/>
    <mergeCell ref="RSK159:RSP159"/>
    <mergeCell ref="RPW159:RQB159"/>
    <mergeCell ref="RQC159:RQH159"/>
    <mergeCell ref="RQI159:RQN159"/>
    <mergeCell ref="RQO159:RQT159"/>
    <mergeCell ref="RQU159:RQZ159"/>
    <mergeCell ref="RRA159:RRF159"/>
    <mergeCell ref="ROM159:ROR159"/>
    <mergeCell ref="ROS159:ROX159"/>
    <mergeCell ref="ROY159:RPD159"/>
    <mergeCell ref="RPE159:RPJ159"/>
    <mergeCell ref="RPK159:RPP159"/>
    <mergeCell ref="RPQ159:RPV159"/>
    <mergeCell ref="RNC159:RNH159"/>
    <mergeCell ref="RNI159:RNN159"/>
    <mergeCell ref="RNO159:RNT159"/>
    <mergeCell ref="RNU159:RNZ159"/>
    <mergeCell ref="ROA159:ROF159"/>
    <mergeCell ref="ROG159:ROL159"/>
    <mergeCell ref="RLS159:RLX159"/>
    <mergeCell ref="RLY159:RMD159"/>
    <mergeCell ref="RME159:RMJ159"/>
    <mergeCell ref="RMK159:RMP159"/>
    <mergeCell ref="RMQ159:RMV159"/>
    <mergeCell ref="RMW159:RNB159"/>
    <mergeCell ref="RKI159:RKN159"/>
    <mergeCell ref="RKO159:RKT159"/>
    <mergeCell ref="RKU159:RKZ159"/>
    <mergeCell ref="RLA159:RLF159"/>
    <mergeCell ref="RLG159:RLL159"/>
    <mergeCell ref="RLM159:RLR159"/>
    <mergeCell ref="RIY159:RJD159"/>
    <mergeCell ref="RJE159:RJJ159"/>
    <mergeCell ref="RJK159:RJP159"/>
    <mergeCell ref="RJQ159:RJV159"/>
    <mergeCell ref="RJW159:RKB159"/>
    <mergeCell ref="RKC159:RKH159"/>
    <mergeCell ref="RHO159:RHT159"/>
    <mergeCell ref="RHU159:RHZ159"/>
    <mergeCell ref="RIA159:RIF159"/>
    <mergeCell ref="RIG159:RIL159"/>
    <mergeCell ref="RIM159:RIR159"/>
    <mergeCell ref="RIS159:RIX159"/>
    <mergeCell ref="RGE159:RGJ159"/>
    <mergeCell ref="RGK159:RGP159"/>
    <mergeCell ref="RGQ159:RGV159"/>
    <mergeCell ref="RGW159:RHB159"/>
    <mergeCell ref="RHC159:RHH159"/>
    <mergeCell ref="RHI159:RHN159"/>
    <mergeCell ref="REU159:REZ159"/>
    <mergeCell ref="RFA159:RFF159"/>
    <mergeCell ref="RFG159:RFL159"/>
    <mergeCell ref="RFM159:RFR159"/>
    <mergeCell ref="RFS159:RFX159"/>
    <mergeCell ref="RFY159:RGD159"/>
    <mergeCell ref="RDK159:RDP159"/>
    <mergeCell ref="RDQ159:RDV159"/>
    <mergeCell ref="RDW159:REB159"/>
    <mergeCell ref="REC159:REH159"/>
    <mergeCell ref="REI159:REN159"/>
    <mergeCell ref="REO159:RET159"/>
    <mergeCell ref="RCA159:RCF159"/>
    <mergeCell ref="RCG159:RCL159"/>
    <mergeCell ref="RCM159:RCR159"/>
    <mergeCell ref="RCS159:RCX159"/>
    <mergeCell ref="RCY159:RDD159"/>
    <mergeCell ref="RDE159:RDJ159"/>
    <mergeCell ref="RAQ159:RAV159"/>
    <mergeCell ref="RAW159:RBB159"/>
    <mergeCell ref="RBC159:RBH159"/>
    <mergeCell ref="RBI159:RBN159"/>
    <mergeCell ref="RBO159:RBT159"/>
    <mergeCell ref="RBU159:RBZ159"/>
    <mergeCell ref="QZG159:QZL159"/>
    <mergeCell ref="QZM159:QZR159"/>
    <mergeCell ref="QZS159:QZX159"/>
    <mergeCell ref="QZY159:RAD159"/>
    <mergeCell ref="RAE159:RAJ159"/>
    <mergeCell ref="RAK159:RAP159"/>
    <mergeCell ref="QXW159:QYB159"/>
    <mergeCell ref="QYC159:QYH159"/>
    <mergeCell ref="QYI159:QYN159"/>
    <mergeCell ref="QYO159:QYT159"/>
    <mergeCell ref="QYU159:QYZ159"/>
    <mergeCell ref="QZA159:QZF159"/>
    <mergeCell ref="QWM159:QWR159"/>
    <mergeCell ref="QWS159:QWX159"/>
    <mergeCell ref="QWY159:QXD159"/>
    <mergeCell ref="QXE159:QXJ159"/>
    <mergeCell ref="QXK159:QXP159"/>
    <mergeCell ref="QXQ159:QXV159"/>
    <mergeCell ref="QVC159:QVH159"/>
    <mergeCell ref="QVI159:QVN159"/>
    <mergeCell ref="QVO159:QVT159"/>
    <mergeCell ref="QVU159:QVZ159"/>
    <mergeCell ref="QWA159:QWF159"/>
    <mergeCell ref="QWG159:QWL159"/>
    <mergeCell ref="QTS159:QTX159"/>
    <mergeCell ref="QTY159:QUD159"/>
    <mergeCell ref="QUE159:QUJ159"/>
    <mergeCell ref="QUK159:QUP159"/>
    <mergeCell ref="QUQ159:QUV159"/>
    <mergeCell ref="QUW159:QVB159"/>
    <mergeCell ref="QSI159:QSN159"/>
    <mergeCell ref="QSO159:QST159"/>
    <mergeCell ref="QSU159:QSZ159"/>
    <mergeCell ref="QTA159:QTF159"/>
    <mergeCell ref="QTG159:QTL159"/>
    <mergeCell ref="QTM159:QTR159"/>
    <mergeCell ref="QQY159:QRD159"/>
    <mergeCell ref="QRE159:QRJ159"/>
    <mergeCell ref="QRK159:QRP159"/>
    <mergeCell ref="QRQ159:QRV159"/>
    <mergeCell ref="QRW159:QSB159"/>
    <mergeCell ref="QSC159:QSH159"/>
    <mergeCell ref="QPO159:QPT159"/>
    <mergeCell ref="QPU159:QPZ159"/>
    <mergeCell ref="QQA159:QQF159"/>
    <mergeCell ref="QQG159:QQL159"/>
    <mergeCell ref="QQM159:QQR159"/>
    <mergeCell ref="QQS159:QQX159"/>
    <mergeCell ref="QOE159:QOJ159"/>
    <mergeCell ref="QOK159:QOP159"/>
    <mergeCell ref="QOQ159:QOV159"/>
    <mergeCell ref="QOW159:QPB159"/>
    <mergeCell ref="QPC159:QPH159"/>
    <mergeCell ref="QPI159:QPN159"/>
    <mergeCell ref="QMU159:QMZ159"/>
    <mergeCell ref="QNA159:QNF159"/>
    <mergeCell ref="QNG159:QNL159"/>
    <mergeCell ref="QNM159:QNR159"/>
    <mergeCell ref="QNS159:QNX159"/>
    <mergeCell ref="QNY159:QOD159"/>
    <mergeCell ref="QLK159:QLP159"/>
    <mergeCell ref="QLQ159:QLV159"/>
    <mergeCell ref="QLW159:QMB159"/>
    <mergeCell ref="QMC159:QMH159"/>
    <mergeCell ref="QMI159:QMN159"/>
    <mergeCell ref="QMO159:QMT159"/>
    <mergeCell ref="QKA159:QKF159"/>
    <mergeCell ref="QKG159:QKL159"/>
    <mergeCell ref="QKM159:QKR159"/>
    <mergeCell ref="QKS159:QKX159"/>
    <mergeCell ref="QKY159:QLD159"/>
    <mergeCell ref="QLE159:QLJ159"/>
    <mergeCell ref="QIQ159:QIV159"/>
    <mergeCell ref="QIW159:QJB159"/>
    <mergeCell ref="QJC159:QJH159"/>
    <mergeCell ref="QJI159:QJN159"/>
    <mergeCell ref="QJO159:QJT159"/>
    <mergeCell ref="QJU159:QJZ159"/>
    <mergeCell ref="QHG159:QHL159"/>
    <mergeCell ref="QHM159:QHR159"/>
    <mergeCell ref="QHS159:QHX159"/>
    <mergeCell ref="QHY159:QID159"/>
    <mergeCell ref="QIE159:QIJ159"/>
    <mergeCell ref="QIK159:QIP159"/>
    <mergeCell ref="QFW159:QGB159"/>
    <mergeCell ref="QGC159:QGH159"/>
    <mergeCell ref="QGI159:QGN159"/>
    <mergeCell ref="QGO159:QGT159"/>
    <mergeCell ref="QGU159:QGZ159"/>
    <mergeCell ref="QHA159:QHF159"/>
    <mergeCell ref="QEM159:QER159"/>
    <mergeCell ref="QES159:QEX159"/>
    <mergeCell ref="QEY159:QFD159"/>
    <mergeCell ref="QFE159:QFJ159"/>
    <mergeCell ref="QFK159:QFP159"/>
    <mergeCell ref="QFQ159:QFV159"/>
    <mergeCell ref="QDC159:QDH159"/>
    <mergeCell ref="QDI159:QDN159"/>
    <mergeCell ref="QDO159:QDT159"/>
    <mergeCell ref="QDU159:QDZ159"/>
    <mergeCell ref="QEA159:QEF159"/>
    <mergeCell ref="QEG159:QEL159"/>
    <mergeCell ref="QBS159:QBX159"/>
    <mergeCell ref="QBY159:QCD159"/>
    <mergeCell ref="QCE159:QCJ159"/>
    <mergeCell ref="QCK159:QCP159"/>
    <mergeCell ref="QCQ159:QCV159"/>
    <mergeCell ref="QCW159:QDB159"/>
    <mergeCell ref="QAI159:QAN159"/>
    <mergeCell ref="QAO159:QAT159"/>
    <mergeCell ref="QAU159:QAZ159"/>
    <mergeCell ref="QBA159:QBF159"/>
    <mergeCell ref="QBG159:QBL159"/>
    <mergeCell ref="QBM159:QBR159"/>
    <mergeCell ref="PYY159:PZD159"/>
    <mergeCell ref="PZE159:PZJ159"/>
    <mergeCell ref="PZK159:PZP159"/>
    <mergeCell ref="PZQ159:PZV159"/>
    <mergeCell ref="PZW159:QAB159"/>
    <mergeCell ref="QAC159:QAH159"/>
    <mergeCell ref="PXO159:PXT159"/>
    <mergeCell ref="PXU159:PXZ159"/>
    <mergeCell ref="PYA159:PYF159"/>
    <mergeCell ref="PYG159:PYL159"/>
    <mergeCell ref="PYM159:PYR159"/>
    <mergeCell ref="PYS159:PYX159"/>
    <mergeCell ref="PWE159:PWJ159"/>
    <mergeCell ref="PWK159:PWP159"/>
    <mergeCell ref="PWQ159:PWV159"/>
    <mergeCell ref="PWW159:PXB159"/>
    <mergeCell ref="PXC159:PXH159"/>
    <mergeCell ref="PXI159:PXN159"/>
    <mergeCell ref="PUU159:PUZ159"/>
    <mergeCell ref="PVA159:PVF159"/>
    <mergeCell ref="PVG159:PVL159"/>
    <mergeCell ref="PVM159:PVR159"/>
    <mergeCell ref="PVS159:PVX159"/>
    <mergeCell ref="PVY159:PWD159"/>
    <mergeCell ref="PTK159:PTP159"/>
    <mergeCell ref="PTQ159:PTV159"/>
    <mergeCell ref="PTW159:PUB159"/>
    <mergeCell ref="PUC159:PUH159"/>
    <mergeCell ref="PUI159:PUN159"/>
    <mergeCell ref="PUO159:PUT159"/>
    <mergeCell ref="PSA159:PSF159"/>
    <mergeCell ref="PSG159:PSL159"/>
    <mergeCell ref="PSM159:PSR159"/>
    <mergeCell ref="PSS159:PSX159"/>
    <mergeCell ref="PSY159:PTD159"/>
    <mergeCell ref="PTE159:PTJ159"/>
    <mergeCell ref="PQQ159:PQV159"/>
    <mergeCell ref="PQW159:PRB159"/>
    <mergeCell ref="PRC159:PRH159"/>
    <mergeCell ref="PRI159:PRN159"/>
    <mergeCell ref="PRO159:PRT159"/>
    <mergeCell ref="PRU159:PRZ159"/>
    <mergeCell ref="PPG159:PPL159"/>
    <mergeCell ref="PPM159:PPR159"/>
    <mergeCell ref="PPS159:PPX159"/>
    <mergeCell ref="PPY159:PQD159"/>
    <mergeCell ref="PQE159:PQJ159"/>
    <mergeCell ref="PQK159:PQP159"/>
    <mergeCell ref="PNW159:POB159"/>
    <mergeCell ref="POC159:POH159"/>
    <mergeCell ref="POI159:PON159"/>
    <mergeCell ref="POO159:POT159"/>
    <mergeCell ref="POU159:POZ159"/>
    <mergeCell ref="PPA159:PPF159"/>
    <mergeCell ref="PMM159:PMR159"/>
    <mergeCell ref="PMS159:PMX159"/>
    <mergeCell ref="PMY159:PND159"/>
    <mergeCell ref="PNE159:PNJ159"/>
    <mergeCell ref="PNK159:PNP159"/>
    <mergeCell ref="PNQ159:PNV159"/>
    <mergeCell ref="PLC159:PLH159"/>
    <mergeCell ref="PLI159:PLN159"/>
    <mergeCell ref="PLO159:PLT159"/>
    <mergeCell ref="PLU159:PLZ159"/>
    <mergeCell ref="PMA159:PMF159"/>
    <mergeCell ref="PMG159:PML159"/>
    <mergeCell ref="PJS159:PJX159"/>
    <mergeCell ref="PJY159:PKD159"/>
    <mergeCell ref="PKE159:PKJ159"/>
    <mergeCell ref="PKK159:PKP159"/>
    <mergeCell ref="PKQ159:PKV159"/>
    <mergeCell ref="PKW159:PLB159"/>
    <mergeCell ref="PII159:PIN159"/>
    <mergeCell ref="PIO159:PIT159"/>
    <mergeCell ref="PIU159:PIZ159"/>
    <mergeCell ref="PJA159:PJF159"/>
    <mergeCell ref="PJG159:PJL159"/>
    <mergeCell ref="PJM159:PJR159"/>
    <mergeCell ref="PGY159:PHD159"/>
    <mergeCell ref="PHE159:PHJ159"/>
    <mergeCell ref="PHK159:PHP159"/>
    <mergeCell ref="PHQ159:PHV159"/>
    <mergeCell ref="PHW159:PIB159"/>
    <mergeCell ref="PIC159:PIH159"/>
    <mergeCell ref="PFO159:PFT159"/>
    <mergeCell ref="PFU159:PFZ159"/>
    <mergeCell ref="PGA159:PGF159"/>
    <mergeCell ref="PGG159:PGL159"/>
    <mergeCell ref="PGM159:PGR159"/>
    <mergeCell ref="PGS159:PGX159"/>
    <mergeCell ref="PEE159:PEJ159"/>
    <mergeCell ref="PEK159:PEP159"/>
    <mergeCell ref="PEQ159:PEV159"/>
    <mergeCell ref="PEW159:PFB159"/>
    <mergeCell ref="PFC159:PFH159"/>
    <mergeCell ref="PFI159:PFN159"/>
    <mergeCell ref="PCU159:PCZ159"/>
    <mergeCell ref="PDA159:PDF159"/>
    <mergeCell ref="PDG159:PDL159"/>
    <mergeCell ref="PDM159:PDR159"/>
    <mergeCell ref="PDS159:PDX159"/>
    <mergeCell ref="PDY159:PED159"/>
    <mergeCell ref="PBK159:PBP159"/>
    <mergeCell ref="PBQ159:PBV159"/>
    <mergeCell ref="PBW159:PCB159"/>
    <mergeCell ref="PCC159:PCH159"/>
    <mergeCell ref="PCI159:PCN159"/>
    <mergeCell ref="PCO159:PCT159"/>
    <mergeCell ref="PAA159:PAF159"/>
    <mergeCell ref="PAG159:PAL159"/>
    <mergeCell ref="PAM159:PAR159"/>
    <mergeCell ref="PAS159:PAX159"/>
    <mergeCell ref="PAY159:PBD159"/>
    <mergeCell ref="PBE159:PBJ159"/>
    <mergeCell ref="OYQ159:OYV159"/>
    <mergeCell ref="OYW159:OZB159"/>
    <mergeCell ref="OZC159:OZH159"/>
    <mergeCell ref="OZI159:OZN159"/>
    <mergeCell ref="OZO159:OZT159"/>
    <mergeCell ref="OZU159:OZZ159"/>
    <mergeCell ref="OXG159:OXL159"/>
    <mergeCell ref="OXM159:OXR159"/>
    <mergeCell ref="OXS159:OXX159"/>
    <mergeCell ref="OXY159:OYD159"/>
    <mergeCell ref="OYE159:OYJ159"/>
    <mergeCell ref="OYK159:OYP159"/>
    <mergeCell ref="OVW159:OWB159"/>
    <mergeCell ref="OWC159:OWH159"/>
    <mergeCell ref="OWI159:OWN159"/>
    <mergeCell ref="OWO159:OWT159"/>
    <mergeCell ref="OWU159:OWZ159"/>
    <mergeCell ref="OXA159:OXF159"/>
    <mergeCell ref="OUM159:OUR159"/>
    <mergeCell ref="OUS159:OUX159"/>
    <mergeCell ref="OUY159:OVD159"/>
    <mergeCell ref="OVE159:OVJ159"/>
    <mergeCell ref="OVK159:OVP159"/>
    <mergeCell ref="OVQ159:OVV159"/>
    <mergeCell ref="OTC159:OTH159"/>
    <mergeCell ref="OTI159:OTN159"/>
    <mergeCell ref="OTO159:OTT159"/>
    <mergeCell ref="OTU159:OTZ159"/>
    <mergeCell ref="OUA159:OUF159"/>
    <mergeCell ref="OUG159:OUL159"/>
    <mergeCell ref="ORS159:ORX159"/>
    <mergeCell ref="ORY159:OSD159"/>
    <mergeCell ref="OSE159:OSJ159"/>
    <mergeCell ref="OSK159:OSP159"/>
    <mergeCell ref="OSQ159:OSV159"/>
    <mergeCell ref="OSW159:OTB159"/>
    <mergeCell ref="OQI159:OQN159"/>
    <mergeCell ref="OQO159:OQT159"/>
    <mergeCell ref="OQU159:OQZ159"/>
    <mergeCell ref="ORA159:ORF159"/>
    <mergeCell ref="ORG159:ORL159"/>
    <mergeCell ref="ORM159:ORR159"/>
    <mergeCell ref="OOY159:OPD159"/>
    <mergeCell ref="OPE159:OPJ159"/>
    <mergeCell ref="OPK159:OPP159"/>
    <mergeCell ref="OPQ159:OPV159"/>
    <mergeCell ref="OPW159:OQB159"/>
    <mergeCell ref="OQC159:OQH159"/>
    <mergeCell ref="ONO159:ONT159"/>
    <mergeCell ref="ONU159:ONZ159"/>
    <mergeCell ref="OOA159:OOF159"/>
    <mergeCell ref="OOG159:OOL159"/>
    <mergeCell ref="OOM159:OOR159"/>
    <mergeCell ref="OOS159:OOX159"/>
    <mergeCell ref="OME159:OMJ159"/>
    <mergeCell ref="OMK159:OMP159"/>
    <mergeCell ref="OMQ159:OMV159"/>
    <mergeCell ref="OMW159:ONB159"/>
    <mergeCell ref="ONC159:ONH159"/>
    <mergeCell ref="ONI159:ONN159"/>
    <mergeCell ref="OKU159:OKZ159"/>
    <mergeCell ref="OLA159:OLF159"/>
    <mergeCell ref="OLG159:OLL159"/>
    <mergeCell ref="OLM159:OLR159"/>
    <mergeCell ref="OLS159:OLX159"/>
    <mergeCell ref="OLY159:OMD159"/>
    <mergeCell ref="OJK159:OJP159"/>
    <mergeCell ref="OJQ159:OJV159"/>
    <mergeCell ref="OJW159:OKB159"/>
    <mergeCell ref="OKC159:OKH159"/>
    <mergeCell ref="OKI159:OKN159"/>
    <mergeCell ref="OKO159:OKT159"/>
    <mergeCell ref="OIA159:OIF159"/>
    <mergeCell ref="OIG159:OIL159"/>
    <mergeCell ref="OIM159:OIR159"/>
    <mergeCell ref="OIS159:OIX159"/>
    <mergeCell ref="OIY159:OJD159"/>
    <mergeCell ref="OJE159:OJJ159"/>
    <mergeCell ref="OGQ159:OGV159"/>
    <mergeCell ref="OGW159:OHB159"/>
    <mergeCell ref="OHC159:OHH159"/>
    <mergeCell ref="OHI159:OHN159"/>
    <mergeCell ref="OHO159:OHT159"/>
    <mergeCell ref="OHU159:OHZ159"/>
    <mergeCell ref="OFG159:OFL159"/>
    <mergeCell ref="OFM159:OFR159"/>
    <mergeCell ref="OFS159:OFX159"/>
    <mergeCell ref="OFY159:OGD159"/>
    <mergeCell ref="OGE159:OGJ159"/>
    <mergeCell ref="OGK159:OGP159"/>
    <mergeCell ref="ODW159:OEB159"/>
    <mergeCell ref="OEC159:OEH159"/>
    <mergeCell ref="OEI159:OEN159"/>
    <mergeCell ref="OEO159:OET159"/>
    <mergeCell ref="OEU159:OEZ159"/>
    <mergeCell ref="OFA159:OFF159"/>
    <mergeCell ref="OCM159:OCR159"/>
    <mergeCell ref="OCS159:OCX159"/>
    <mergeCell ref="OCY159:ODD159"/>
    <mergeCell ref="ODE159:ODJ159"/>
    <mergeCell ref="ODK159:ODP159"/>
    <mergeCell ref="ODQ159:ODV159"/>
    <mergeCell ref="OBC159:OBH159"/>
    <mergeCell ref="OBI159:OBN159"/>
    <mergeCell ref="OBO159:OBT159"/>
    <mergeCell ref="OBU159:OBZ159"/>
    <mergeCell ref="OCA159:OCF159"/>
    <mergeCell ref="OCG159:OCL159"/>
    <mergeCell ref="NZS159:NZX159"/>
    <mergeCell ref="NZY159:OAD159"/>
    <mergeCell ref="OAE159:OAJ159"/>
    <mergeCell ref="OAK159:OAP159"/>
    <mergeCell ref="OAQ159:OAV159"/>
    <mergeCell ref="OAW159:OBB159"/>
    <mergeCell ref="NYI159:NYN159"/>
    <mergeCell ref="NYO159:NYT159"/>
    <mergeCell ref="NYU159:NYZ159"/>
    <mergeCell ref="NZA159:NZF159"/>
    <mergeCell ref="NZG159:NZL159"/>
    <mergeCell ref="NZM159:NZR159"/>
    <mergeCell ref="NWY159:NXD159"/>
    <mergeCell ref="NXE159:NXJ159"/>
    <mergeCell ref="NXK159:NXP159"/>
    <mergeCell ref="NXQ159:NXV159"/>
    <mergeCell ref="NXW159:NYB159"/>
    <mergeCell ref="NYC159:NYH159"/>
    <mergeCell ref="NVO159:NVT159"/>
    <mergeCell ref="NVU159:NVZ159"/>
    <mergeCell ref="NWA159:NWF159"/>
    <mergeCell ref="NWG159:NWL159"/>
    <mergeCell ref="NWM159:NWR159"/>
    <mergeCell ref="NWS159:NWX159"/>
    <mergeCell ref="NUE159:NUJ159"/>
    <mergeCell ref="NUK159:NUP159"/>
    <mergeCell ref="NUQ159:NUV159"/>
    <mergeCell ref="NUW159:NVB159"/>
    <mergeCell ref="NVC159:NVH159"/>
    <mergeCell ref="NVI159:NVN159"/>
    <mergeCell ref="NSU159:NSZ159"/>
    <mergeCell ref="NTA159:NTF159"/>
    <mergeCell ref="NTG159:NTL159"/>
    <mergeCell ref="NTM159:NTR159"/>
    <mergeCell ref="NTS159:NTX159"/>
    <mergeCell ref="NTY159:NUD159"/>
    <mergeCell ref="NRK159:NRP159"/>
    <mergeCell ref="NRQ159:NRV159"/>
    <mergeCell ref="NRW159:NSB159"/>
    <mergeCell ref="NSC159:NSH159"/>
    <mergeCell ref="NSI159:NSN159"/>
    <mergeCell ref="NSO159:NST159"/>
    <mergeCell ref="NQA159:NQF159"/>
    <mergeCell ref="NQG159:NQL159"/>
    <mergeCell ref="NQM159:NQR159"/>
    <mergeCell ref="NQS159:NQX159"/>
    <mergeCell ref="NQY159:NRD159"/>
    <mergeCell ref="NRE159:NRJ159"/>
    <mergeCell ref="NOQ159:NOV159"/>
    <mergeCell ref="NOW159:NPB159"/>
    <mergeCell ref="NPC159:NPH159"/>
    <mergeCell ref="NPI159:NPN159"/>
    <mergeCell ref="NPO159:NPT159"/>
    <mergeCell ref="NPU159:NPZ159"/>
    <mergeCell ref="NNG159:NNL159"/>
    <mergeCell ref="NNM159:NNR159"/>
    <mergeCell ref="NNS159:NNX159"/>
    <mergeCell ref="NNY159:NOD159"/>
    <mergeCell ref="NOE159:NOJ159"/>
    <mergeCell ref="NOK159:NOP159"/>
    <mergeCell ref="NLW159:NMB159"/>
    <mergeCell ref="NMC159:NMH159"/>
    <mergeCell ref="NMI159:NMN159"/>
    <mergeCell ref="NMO159:NMT159"/>
    <mergeCell ref="NMU159:NMZ159"/>
    <mergeCell ref="NNA159:NNF159"/>
    <mergeCell ref="NKM159:NKR159"/>
    <mergeCell ref="NKS159:NKX159"/>
    <mergeCell ref="NKY159:NLD159"/>
    <mergeCell ref="NLE159:NLJ159"/>
    <mergeCell ref="NLK159:NLP159"/>
    <mergeCell ref="NLQ159:NLV159"/>
    <mergeCell ref="NJC159:NJH159"/>
    <mergeCell ref="NJI159:NJN159"/>
    <mergeCell ref="NJO159:NJT159"/>
    <mergeCell ref="NJU159:NJZ159"/>
    <mergeCell ref="NKA159:NKF159"/>
    <mergeCell ref="NKG159:NKL159"/>
    <mergeCell ref="NHS159:NHX159"/>
    <mergeCell ref="NHY159:NID159"/>
    <mergeCell ref="NIE159:NIJ159"/>
    <mergeCell ref="NIK159:NIP159"/>
    <mergeCell ref="NIQ159:NIV159"/>
    <mergeCell ref="NIW159:NJB159"/>
    <mergeCell ref="NGI159:NGN159"/>
    <mergeCell ref="NGO159:NGT159"/>
    <mergeCell ref="NGU159:NGZ159"/>
    <mergeCell ref="NHA159:NHF159"/>
    <mergeCell ref="NHG159:NHL159"/>
    <mergeCell ref="NHM159:NHR159"/>
    <mergeCell ref="NEY159:NFD159"/>
    <mergeCell ref="NFE159:NFJ159"/>
    <mergeCell ref="NFK159:NFP159"/>
    <mergeCell ref="NFQ159:NFV159"/>
    <mergeCell ref="NFW159:NGB159"/>
    <mergeCell ref="NGC159:NGH159"/>
    <mergeCell ref="NDO159:NDT159"/>
    <mergeCell ref="NDU159:NDZ159"/>
    <mergeCell ref="NEA159:NEF159"/>
    <mergeCell ref="NEG159:NEL159"/>
    <mergeCell ref="NEM159:NER159"/>
    <mergeCell ref="NES159:NEX159"/>
    <mergeCell ref="NCE159:NCJ159"/>
    <mergeCell ref="NCK159:NCP159"/>
    <mergeCell ref="NCQ159:NCV159"/>
    <mergeCell ref="NCW159:NDB159"/>
    <mergeCell ref="NDC159:NDH159"/>
    <mergeCell ref="NDI159:NDN159"/>
    <mergeCell ref="NAU159:NAZ159"/>
    <mergeCell ref="NBA159:NBF159"/>
    <mergeCell ref="NBG159:NBL159"/>
    <mergeCell ref="NBM159:NBR159"/>
    <mergeCell ref="NBS159:NBX159"/>
    <mergeCell ref="NBY159:NCD159"/>
    <mergeCell ref="MZK159:MZP159"/>
    <mergeCell ref="MZQ159:MZV159"/>
    <mergeCell ref="MZW159:NAB159"/>
    <mergeCell ref="NAC159:NAH159"/>
    <mergeCell ref="NAI159:NAN159"/>
    <mergeCell ref="NAO159:NAT159"/>
    <mergeCell ref="MYA159:MYF159"/>
    <mergeCell ref="MYG159:MYL159"/>
    <mergeCell ref="MYM159:MYR159"/>
    <mergeCell ref="MYS159:MYX159"/>
    <mergeCell ref="MYY159:MZD159"/>
    <mergeCell ref="MZE159:MZJ159"/>
    <mergeCell ref="MWQ159:MWV159"/>
    <mergeCell ref="MWW159:MXB159"/>
    <mergeCell ref="MXC159:MXH159"/>
    <mergeCell ref="MXI159:MXN159"/>
    <mergeCell ref="MXO159:MXT159"/>
    <mergeCell ref="MXU159:MXZ159"/>
    <mergeCell ref="MVG159:MVL159"/>
    <mergeCell ref="MVM159:MVR159"/>
    <mergeCell ref="MVS159:MVX159"/>
    <mergeCell ref="MVY159:MWD159"/>
    <mergeCell ref="MWE159:MWJ159"/>
    <mergeCell ref="MWK159:MWP159"/>
    <mergeCell ref="MTW159:MUB159"/>
    <mergeCell ref="MUC159:MUH159"/>
    <mergeCell ref="MUI159:MUN159"/>
    <mergeCell ref="MUO159:MUT159"/>
    <mergeCell ref="MUU159:MUZ159"/>
    <mergeCell ref="MVA159:MVF159"/>
    <mergeCell ref="MSM159:MSR159"/>
    <mergeCell ref="MSS159:MSX159"/>
    <mergeCell ref="MSY159:MTD159"/>
    <mergeCell ref="MTE159:MTJ159"/>
    <mergeCell ref="MTK159:MTP159"/>
    <mergeCell ref="MTQ159:MTV159"/>
    <mergeCell ref="MRC159:MRH159"/>
    <mergeCell ref="MRI159:MRN159"/>
    <mergeCell ref="MRO159:MRT159"/>
    <mergeCell ref="MRU159:MRZ159"/>
    <mergeCell ref="MSA159:MSF159"/>
    <mergeCell ref="MSG159:MSL159"/>
    <mergeCell ref="MPS159:MPX159"/>
    <mergeCell ref="MPY159:MQD159"/>
    <mergeCell ref="MQE159:MQJ159"/>
    <mergeCell ref="MQK159:MQP159"/>
    <mergeCell ref="MQQ159:MQV159"/>
    <mergeCell ref="MQW159:MRB159"/>
    <mergeCell ref="MOI159:MON159"/>
    <mergeCell ref="MOO159:MOT159"/>
    <mergeCell ref="MOU159:MOZ159"/>
    <mergeCell ref="MPA159:MPF159"/>
    <mergeCell ref="MPG159:MPL159"/>
    <mergeCell ref="MPM159:MPR159"/>
    <mergeCell ref="MMY159:MND159"/>
    <mergeCell ref="MNE159:MNJ159"/>
    <mergeCell ref="MNK159:MNP159"/>
    <mergeCell ref="MNQ159:MNV159"/>
    <mergeCell ref="MNW159:MOB159"/>
    <mergeCell ref="MOC159:MOH159"/>
    <mergeCell ref="MLO159:MLT159"/>
    <mergeCell ref="MLU159:MLZ159"/>
    <mergeCell ref="MMA159:MMF159"/>
    <mergeCell ref="MMG159:MML159"/>
    <mergeCell ref="MMM159:MMR159"/>
    <mergeCell ref="MMS159:MMX159"/>
    <mergeCell ref="MKE159:MKJ159"/>
    <mergeCell ref="MKK159:MKP159"/>
    <mergeCell ref="MKQ159:MKV159"/>
    <mergeCell ref="MKW159:MLB159"/>
    <mergeCell ref="MLC159:MLH159"/>
    <mergeCell ref="MLI159:MLN159"/>
    <mergeCell ref="MIU159:MIZ159"/>
    <mergeCell ref="MJA159:MJF159"/>
    <mergeCell ref="MJG159:MJL159"/>
    <mergeCell ref="MJM159:MJR159"/>
    <mergeCell ref="MJS159:MJX159"/>
    <mergeCell ref="MJY159:MKD159"/>
    <mergeCell ref="MHK159:MHP159"/>
    <mergeCell ref="MHQ159:MHV159"/>
    <mergeCell ref="MHW159:MIB159"/>
    <mergeCell ref="MIC159:MIH159"/>
    <mergeCell ref="MII159:MIN159"/>
    <mergeCell ref="MIO159:MIT159"/>
    <mergeCell ref="MGA159:MGF159"/>
    <mergeCell ref="MGG159:MGL159"/>
    <mergeCell ref="MGM159:MGR159"/>
    <mergeCell ref="MGS159:MGX159"/>
    <mergeCell ref="MGY159:MHD159"/>
    <mergeCell ref="MHE159:MHJ159"/>
    <mergeCell ref="MEQ159:MEV159"/>
    <mergeCell ref="MEW159:MFB159"/>
    <mergeCell ref="MFC159:MFH159"/>
    <mergeCell ref="MFI159:MFN159"/>
    <mergeCell ref="MFO159:MFT159"/>
    <mergeCell ref="MFU159:MFZ159"/>
    <mergeCell ref="MDG159:MDL159"/>
    <mergeCell ref="MDM159:MDR159"/>
    <mergeCell ref="MDS159:MDX159"/>
    <mergeCell ref="MDY159:MED159"/>
    <mergeCell ref="MEE159:MEJ159"/>
    <mergeCell ref="MEK159:MEP159"/>
    <mergeCell ref="MBW159:MCB159"/>
    <mergeCell ref="MCC159:MCH159"/>
    <mergeCell ref="MCI159:MCN159"/>
    <mergeCell ref="MCO159:MCT159"/>
    <mergeCell ref="MCU159:MCZ159"/>
    <mergeCell ref="MDA159:MDF159"/>
    <mergeCell ref="MAM159:MAR159"/>
    <mergeCell ref="MAS159:MAX159"/>
    <mergeCell ref="MAY159:MBD159"/>
    <mergeCell ref="MBE159:MBJ159"/>
    <mergeCell ref="MBK159:MBP159"/>
    <mergeCell ref="MBQ159:MBV159"/>
    <mergeCell ref="LZC159:LZH159"/>
    <mergeCell ref="LZI159:LZN159"/>
    <mergeCell ref="LZO159:LZT159"/>
    <mergeCell ref="LZU159:LZZ159"/>
    <mergeCell ref="MAA159:MAF159"/>
    <mergeCell ref="MAG159:MAL159"/>
    <mergeCell ref="LXS159:LXX159"/>
    <mergeCell ref="LXY159:LYD159"/>
    <mergeCell ref="LYE159:LYJ159"/>
    <mergeCell ref="LYK159:LYP159"/>
    <mergeCell ref="LYQ159:LYV159"/>
    <mergeCell ref="LYW159:LZB159"/>
    <mergeCell ref="LWI159:LWN159"/>
    <mergeCell ref="LWO159:LWT159"/>
    <mergeCell ref="LWU159:LWZ159"/>
    <mergeCell ref="LXA159:LXF159"/>
    <mergeCell ref="LXG159:LXL159"/>
    <mergeCell ref="LXM159:LXR159"/>
    <mergeCell ref="LUY159:LVD159"/>
    <mergeCell ref="LVE159:LVJ159"/>
    <mergeCell ref="LVK159:LVP159"/>
    <mergeCell ref="LVQ159:LVV159"/>
    <mergeCell ref="LVW159:LWB159"/>
    <mergeCell ref="LWC159:LWH159"/>
    <mergeCell ref="LTO159:LTT159"/>
    <mergeCell ref="LTU159:LTZ159"/>
    <mergeCell ref="LUA159:LUF159"/>
    <mergeCell ref="LUG159:LUL159"/>
    <mergeCell ref="LUM159:LUR159"/>
    <mergeCell ref="LUS159:LUX159"/>
    <mergeCell ref="LSE159:LSJ159"/>
    <mergeCell ref="LSK159:LSP159"/>
    <mergeCell ref="LSQ159:LSV159"/>
    <mergeCell ref="LSW159:LTB159"/>
    <mergeCell ref="LTC159:LTH159"/>
    <mergeCell ref="LTI159:LTN159"/>
    <mergeCell ref="LQU159:LQZ159"/>
    <mergeCell ref="LRA159:LRF159"/>
    <mergeCell ref="LRG159:LRL159"/>
    <mergeCell ref="LRM159:LRR159"/>
    <mergeCell ref="LRS159:LRX159"/>
    <mergeCell ref="LRY159:LSD159"/>
    <mergeCell ref="LPK159:LPP159"/>
    <mergeCell ref="LPQ159:LPV159"/>
    <mergeCell ref="LPW159:LQB159"/>
    <mergeCell ref="LQC159:LQH159"/>
    <mergeCell ref="LQI159:LQN159"/>
    <mergeCell ref="LQO159:LQT159"/>
    <mergeCell ref="LOA159:LOF159"/>
    <mergeCell ref="LOG159:LOL159"/>
    <mergeCell ref="LOM159:LOR159"/>
    <mergeCell ref="LOS159:LOX159"/>
    <mergeCell ref="LOY159:LPD159"/>
    <mergeCell ref="LPE159:LPJ159"/>
    <mergeCell ref="LMQ159:LMV159"/>
    <mergeCell ref="LMW159:LNB159"/>
    <mergeCell ref="LNC159:LNH159"/>
    <mergeCell ref="LNI159:LNN159"/>
    <mergeCell ref="LNO159:LNT159"/>
    <mergeCell ref="LNU159:LNZ159"/>
    <mergeCell ref="LLG159:LLL159"/>
    <mergeCell ref="LLM159:LLR159"/>
    <mergeCell ref="LLS159:LLX159"/>
    <mergeCell ref="LLY159:LMD159"/>
    <mergeCell ref="LME159:LMJ159"/>
    <mergeCell ref="LMK159:LMP159"/>
    <mergeCell ref="LJW159:LKB159"/>
    <mergeCell ref="LKC159:LKH159"/>
    <mergeCell ref="LKI159:LKN159"/>
    <mergeCell ref="LKO159:LKT159"/>
    <mergeCell ref="LKU159:LKZ159"/>
    <mergeCell ref="LLA159:LLF159"/>
    <mergeCell ref="LIM159:LIR159"/>
    <mergeCell ref="LIS159:LIX159"/>
    <mergeCell ref="LIY159:LJD159"/>
    <mergeCell ref="LJE159:LJJ159"/>
    <mergeCell ref="LJK159:LJP159"/>
    <mergeCell ref="LJQ159:LJV159"/>
    <mergeCell ref="LHC159:LHH159"/>
    <mergeCell ref="LHI159:LHN159"/>
    <mergeCell ref="LHO159:LHT159"/>
    <mergeCell ref="LHU159:LHZ159"/>
    <mergeCell ref="LIA159:LIF159"/>
    <mergeCell ref="LIG159:LIL159"/>
    <mergeCell ref="LFS159:LFX159"/>
    <mergeCell ref="LFY159:LGD159"/>
    <mergeCell ref="LGE159:LGJ159"/>
    <mergeCell ref="LGK159:LGP159"/>
    <mergeCell ref="LGQ159:LGV159"/>
    <mergeCell ref="LGW159:LHB159"/>
    <mergeCell ref="LEI159:LEN159"/>
    <mergeCell ref="LEO159:LET159"/>
    <mergeCell ref="LEU159:LEZ159"/>
    <mergeCell ref="LFA159:LFF159"/>
    <mergeCell ref="LFG159:LFL159"/>
    <mergeCell ref="LFM159:LFR159"/>
    <mergeCell ref="LCY159:LDD159"/>
    <mergeCell ref="LDE159:LDJ159"/>
    <mergeCell ref="LDK159:LDP159"/>
    <mergeCell ref="LDQ159:LDV159"/>
    <mergeCell ref="LDW159:LEB159"/>
    <mergeCell ref="LEC159:LEH159"/>
    <mergeCell ref="LBO159:LBT159"/>
    <mergeCell ref="LBU159:LBZ159"/>
    <mergeCell ref="LCA159:LCF159"/>
    <mergeCell ref="LCG159:LCL159"/>
    <mergeCell ref="LCM159:LCR159"/>
    <mergeCell ref="LCS159:LCX159"/>
    <mergeCell ref="LAE159:LAJ159"/>
    <mergeCell ref="LAK159:LAP159"/>
    <mergeCell ref="LAQ159:LAV159"/>
    <mergeCell ref="LAW159:LBB159"/>
    <mergeCell ref="LBC159:LBH159"/>
    <mergeCell ref="LBI159:LBN159"/>
    <mergeCell ref="KYU159:KYZ159"/>
    <mergeCell ref="KZA159:KZF159"/>
    <mergeCell ref="KZG159:KZL159"/>
    <mergeCell ref="KZM159:KZR159"/>
    <mergeCell ref="KZS159:KZX159"/>
    <mergeCell ref="KZY159:LAD159"/>
    <mergeCell ref="KXK159:KXP159"/>
    <mergeCell ref="KXQ159:KXV159"/>
    <mergeCell ref="KXW159:KYB159"/>
    <mergeCell ref="KYC159:KYH159"/>
    <mergeCell ref="KYI159:KYN159"/>
    <mergeCell ref="KYO159:KYT159"/>
    <mergeCell ref="KWA159:KWF159"/>
    <mergeCell ref="KWG159:KWL159"/>
    <mergeCell ref="KWM159:KWR159"/>
    <mergeCell ref="KWS159:KWX159"/>
    <mergeCell ref="KWY159:KXD159"/>
    <mergeCell ref="KXE159:KXJ159"/>
    <mergeCell ref="KUQ159:KUV159"/>
    <mergeCell ref="KUW159:KVB159"/>
    <mergeCell ref="KVC159:KVH159"/>
    <mergeCell ref="KVI159:KVN159"/>
    <mergeCell ref="KVO159:KVT159"/>
    <mergeCell ref="KVU159:KVZ159"/>
    <mergeCell ref="KTG159:KTL159"/>
    <mergeCell ref="KTM159:KTR159"/>
    <mergeCell ref="KTS159:KTX159"/>
    <mergeCell ref="KTY159:KUD159"/>
    <mergeCell ref="KUE159:KUJ159"/>
    <mergeCell ref="KUK159:KUP159"/>
    <mergeCell ref="KRW159:KSB159"/>
    <mergeCell ref="KSC159:KSH159"/>
    <mergeCell ref="KSI159:KSN159"/>
    <mergeCell ref="KSO159:KST159"/>
    <mergeCell ref="KSU159:KSZ159"/>
    <mergeCell ref="KTA159:KTF159"/>
    <mergeCell ref="KQM159:KQR159"/>
    <mergeCell ref="KQS159:KQX159"/>
    <mergeCell ref="KQY159:KRD159"/>
    <mergeCell ref="KRE159:KRJ159"/>
    <mergeCell ref="KRK159:KRP159"/>
    <mergeCell ref="KRQ159:KRV159"/>
    <mergeCell ref="KPC159:KPH159"/>
    <mergeCell ref="KPI159:KPN159"/>
    <mergeCell ref="KPO159:KPT159"/>
    <mergeCell ref="KPU159:KPZ159"/>
    <mergeCell ref="KQA159:KQF159"/>
    <mergeCell ref="KQG159:KQL159"/>
    <mergeCell ref="KNS159:KNX159"/>
    <mergeCell ref="KNY159:KOD159"/>
    <mergeCell ref="KOE159:KOJ159"/>
    <mergeCell ref="KOK159:KOP159"/>
    <mergeCell ref="KOQ159:KOV159"/>
    <mergeCell ref="KOW159:KPB159"/>
    <mergeCell ref="KMI159:KMN159"/>
    <mergeCell ref="KMO159:KMT159"/>
    <mergeCell ref="KMU159:KMZ159"/>
    <mergeCell ref="KNA159:KNF159"/>
    <mergeCell ref="KNG159:KNL159"/>
    <mergeCell ref="KNM159:KNR159"/>
    <mergeCell ref="KKY159:KLD159"/>
    <mergeCell ref="KLE159:KLJ159"/>
    <mergeCell ref="KLK159:KLP159"/>
    <mergeCell ref="KLQ159:KLV159"/>
    <mergeCell ref="KLW159:KMB159"/>
    <mergeCell ref="KMC159:KMH159"/>
    <mergeCell ref="KJO159:KJT159"/>
    <mergeCell ref="KJU159:KJZ159"/>
    <mergeCell ref="KKA159:KKF159"/>
    <mergeCell ref="KKG159:KKL159"/>
    <mergeCell ref="KKM159:KKR159"/>
    <mergeCell ref="KKS159:KKX159"/>
    <mergeCell ref="KIE159:KIJ159"/>
    <mergeCell ref="KIK159:KIP159"/>
    <mergeCell ref="KIQ159:KIV159"/>
    <mergeCell ref="KIW159:KJB159"/>
    <mergeCell ref="KJC159:KJH159"/>
    <mergeCell ref="KJI159:KJN159"/>
    <mergeCell ref="KGU159:KGZ159"/>
    <mergeCell ref="KHA159:KHF159"/>
    <mergeCell ref="KHG159:KHL159"/>
    <mergeCell ref="KHM159:KHR159"/>
    <mergeCell ref="KHS159:KHX159"/>
    <mergeCell ref="KHY159:KID159"/>
    <mergeCell ref="KFK159:KFP159"/>
    <mergeCell ref="KFQ159:KFV159"/>
    <mergeCell ref="KFW159:KGB159"/>
    <mergeCell ref="KGC159:KGH159"/>
    <mergeCell ref="KGI159:KGN159"/>
    <mergeCell ref="KGO159:KGT159"/>
    <mergeCell ref="KEA159:KEF159"/>
    <mergeCell ref="KEG159:KEL159"/>
    <mergeCell ref="KEM159:KER159"/>
    <mergeCell ref="KES159:KEX159"/>
    <mergeCell ref="KEY159:KFD159"/>
    <mergeCell ref="KFE159:KFJ159"/>
    <mergeCell ref="KCQ159:KCV159"/>
    <mergeCell ref="KCW159:KDB159"/>
    <mergeCell ref="KDC159:KDH159"/>
    <mergeCell ref="KDI159:KDN159"/>
    <mergeCell ref="KDO159:KDT159"/>
    <mergeCell ref="KDU159:KDZ159"/>
    <mergeCell ref="KBG159:KBL159"/>
    <mergeCell ref="KBM159:KBR159"/>
    <mergeCell ref="KBS159:KBX159"/>
    <mergeCell ref="KBY159:KCD159"/>
    <mergeCell ref="KCE159:KCJ159"/>
    <mergeCell ref="KCK159:KCP159"/>
    <mergeCell ref="JZW159:KAB159"/>
    <mergeCell ref="KAC159:KAH159"/>
    <mergeCell ref="KAI159:KAN159"/>
    <mergeCell ref="KAO159:KAT159"/>
    <mergeCell ref="KAU159:KAZ159"/>
    <mergeCell ref="KBA159:KBF159"/>
    <mergeCell ref="JYM159:JYR159"/>
    <mergeCell ref="JYS159:JYX159"/>
    <mergeCell ref="JYY159:JZD159"/>
    <mergeCell ref="JZE159:JZJ159"/>
    <mergeCell ref="JZK159:JZP159"/>
    <mergeCell ref="JZQ159:JZV159"/>
    <mergeCell ref="JXC159:JXH159"/>
    <mergeCell ref="JXI159:JXN159"/>
    <mergeCell ref="JXO159:JXT159"/>
    <mergeCell ref="JXU159:JXZ159"/>
    <mergeCell ref="JYA159:JYF159"/>
    <mergeCell ref="JYG159:JYL159"/>
    <mergeCell ref="JVS159:JVX159"/>
    <mergeCell ref="JVY159:JWD159"/>
    <mergeCell ref="JWE159:JWJ159"/>
    <mergeCell ref="JWK159:JWP159"/>
    <mergeCell ref="JWQ159:JWV159"/>
    <mergeCell ref="JWW159:JXB159"/>
    <mergeCell ref="JUI159:JUN159"/>
    <mergeCell ref="JUO159:JUT159"/>
    <mergeCell ref="JUU159:JUZ159"/>
    <mergeCell ref="JVA159:JVF159"/>
    <mergeCell ref="JVG159:JVL159"/>
    <mergeCell ref="JVM159:JVR159"/>
    <mergeCell ref="JSY159:JTD159"/>
    <mergeCell ref="JTE159:JTJ159"/>
    <mergeCell ref="JTK159:JTP159"/>
    <mergeCell ref="JTQ159:JTV159"/>
    <mergeCell ref="JTW159:JUB159"/>
    <mergeCell ref="JUC159:JUH159"/>
    <mergeCell ref="JRO159:JRT159"/>
    <mergeCell ref="JRU159:JRZ159"/>
    <mergeCell ref="JSA159:JSF159"/>
    <mergeCell ref="JSG159:JSL159"/>
    <mergeCell ref="JSM159:JSR159"/>
    <mergeCell ref="JSS159:JSX159"/>
    <mergeCell ref="JQE159:JQJ159"/>
    <mergeCell ref="JQK159:JQP159"/>
    <mergeCell ref="JQQ159:JQV159"/>
    <mergeCell ref="JQW159:JRB159"/>
    <mergeCell ref="JRC159:JRH159"/>
    <mergeCell ref="JRI159:JRN159"/>
    <mergeCell ref="JOU159:JOZ159"/>
    <mergeCell ref="JPA159:JPF159"/>
    <mergeCell ref="JPG159:JPL159"/>
    <mergeCell ref="JPM159:JPR159"/>
    <mergeCell ref="JPS159:JPX159"/>
    <mergeCell ref="JPY159:JQD159"/>
    <mergeCell ref="JNK159:JNP159"/>
    <mergeCell ref="JNQ159:JNV159"/>
    <mergeCell ref="JNW159:JOB159"/>
    <mergeCell ref="JOC159:JOH159"/>
    <mergeCell ref="JOI159:JON159"/>
    <mergeCell ref="JOO159:JOT159"/>
    <mergeCell ref="JMA159:JMF159"/>
    <mergeCell ref="JMG159:JML159"/>
    <mergeCell ref="JMM159:JMR159"/>
    <mergeCell ref="JMS159:JMX159"/>
    <mergeCell ref="JMY159:JND159"/>
    <mergeCell ref="JNE159:JNJ159"/>
    <mergeCell ref="JKQ159:JKV159"/>
    <mergeCell ref="JKW159:JLB159"/>
    <mergeCell ref="JLC159:JLH159"/>
    <mergeCell ref="JLI159:JLN159"/>
    <mergeCell ref="JLO159:JLT159"/>
    <mergeCell ref="JLU159:JLZ159"/>
    <mergeCell ref="JJG159:JJL159"/>
    <mergeCell ref="JJM159:JJR159"/>
    <mergeCell ref="JJS159:JJX159"/>
    <mergeCell ref="JJY159:JKD159"/>
    <mergeCell ref="JKE159:JKJ159"/>
    <mergeCell ref="JKK159:JKP159"/>
    <mergeCell ref="JHW159:JIB159"/>
    <mergeCell ref="JIC159:JIH159"/>
    <mergeCell ref="JII159:JIN159"/>
    <mergeCell ref="JIO159:JIT159"/>
    <mergeCell ref="JIU159:JIZ159"/>
    <mergeCell ref="JJA159:JJF159"/>
    <mergeCell ref="JGM159:JGR159"/>
    <mergeCell ref="JGS159:JGX159"/>
    <mergeCell ref="JGY159:JHD159"/>
    <mergeCell ref="JHE159:JHJ159"/>
    <mergeCell ref="JHK159:JHP159"/>
    <mergeCell ref="JHQ159:JHV159"/>
    <mergeCell ref="JFC159:JFH159"/>
    <mergeCell ref="JFI159:JFN159"/>
    <mergeCell ref="JFO159:JFT159"/>
    <mergeCell ref="JFU159:JFZ159"/>
    <mergeCell ref="JGA159:JGF159"/>
    <mergeCell ref="JGG159:JGL159"/>
    <mergeCell ref="JDS159:JDX159"/>
    <mergeCell ref="JDY159:JED159"/>
    <mergeCell ref="JEE159:JEJ159"/>
    <mergeCell ref="JEK159:JEP159"/>
    <mergeCell ref="JEQ159:JEV159"/>
    <mergeCell ref="JEW159:JFB159"/>
    <mergeCell ref="JCI159:JCN159"/>
    <mergeCell ref="JCO159:JCT159"/>
    <mergeCell ref="JCU159:JCZ159"/>
    <mergeCell ref="JDA159:JDF159"/>
    <mergeCell ref="JDG159:JDL159"/>
    <mergeCell ref="JDM159:JDR159"/>
    <mergeCell ref="JAY159:JBD159"/>
    <mergeCell ref="JBE159:JBJ159"/>
    <mergeCell ref="JBK159:JBP159"/>
    <mergeCell ref="JBQ159:JBV159"/>
    <mergeCell ref="JBW159:JCB159"/>
    <mergeCell ref="JCC159:JCH159"/>
    <mergeCell ref="IZO159:IZT159"/>
    <mergeCell ref="IZU159:IZZ159"/>
    <mergeCell ref="JAA159:JAF159"/>
    <mergeCell ref="JAG159:JAL159"/>
    <mergeCell ref="JAM159:JAR159"/>
    <mergeCell ref="JAS159:JAX159"/>
    <mergeCell ref="IYE159:IYJ159"/>
    <mergeCell ref="IYK159:IYP159"/>
    <mergeCell ref="IYQ159:IYV159"/>
    <mergeCell ref="IYW159:IZB159"/>
    <mergeCell ref="IZC159:IZH159"/>
    <mergeCell ref="IZI159:IZN159"/>
    <mergeCell ref="IWU159:IWZ159"/>
    <mergeCell ref="IXA159:IXF159"/>
    <mergeCell ref="IXG159:IXL159"/>
    <mergeCell ref="IXM159:IXR159"/>
    <mergeCell ref="IXS159:IXX159"/>
    <mergeCell ref="IXY159:IYD159"/>
    <mergeCell ref="IVK159:IVP159"/>
    <mergeCell ref="IVQ159:IVV159"/>
    <mergeCell ref="IVW159:IWB159"/>
    <mergeCell ref="IWC159:IWH159"/>
    <mergeCell ref="IWI159:IWN159"/>
    <mergeCell ref="IWO159:IWT159"/>
    <mergeCell ref="IUA159:IUF159"/>
    <mergeCell ref="IUG159:IUL159"/>
    <mergeCell ref="IUM159:IUR159"/>
    <mergeCell ref="IUS159:IUX159"/>
    <mergeCell ref="IUY159:IVD159"/>
    <mergeCell ref="IVE159:IVJ159"/>
    <mergeCell ref="ISQ159:ISV159"/>
    <mergeCell ref="ISW159:ITB159"/>
    <mergeCell ref="ITC159:ITH159"/>
    <mergeCell ref="ITI159:ITN159"/>
    <mergeCell ref="ITO159:ITT159"/>
    <mergeCell ref="ITU159:ITZ159"/>
    <mergeCell ref="IRG159:IRL159"/>
    <mergeCell ref="IRM159:IRR159"/>
    <mergeCell ref="IRS159:IRX159"/>
    <mergeCell ref="IRY159:ISD159"/>
    <mergeCell ref="ISE159:ISJ159"/>
    <mergeCell ref="ISK159:ISP159"/>
    <mergeCell ref="IPW159:IQB159"/>
    <mergeCell ref="IQC159:IQH159"/>
    <mergeCell ref="IQI159:IQN159"/>
    <mergeCell ref="IQO159:IQT159"/>
    <mergeCell ref="IQU159:IQZ159"/>
    <mergeCell ref="IRA159:IRF159"/>
    <mergeCell ref="IOM159:IOR159"/>
    <mergeCell ref="IOS159:IOX159"/>
    <mergeCell ref="IOY159:IPD159"/>
    <mergeCell ref="IPE159:IPJ159"/>
    <mergeCell ref="IPK159:IPP159"/>
    <mergeCell ref="IPQ159:IPV159"/>
    <mergeCell ref="INC159:INH159"/>
    <mergeCell ref="INI159:INN159"/>
    <mergeCell ref="INO159:INT159"/>
    <mergeCell ref="INU159:INZ159"/>
    <mergeCell ref="IOA159:IOF159"/>
    <mergeCell ref="IOG159:IOL159"/>
    <mergeCell ref="ILS159:ILX159"/>
    <mergeCell ref="ILY159:IMD159"/>
    <mergeCell ref="IME159:IMJ159"/>
    <mergeCell ref="IMK159:IMP159"/>
    <mergeCell ref="IMQ159:IMV159"/>
    <mergeCell ref="IMW159:INB159"/>
    <mergeCell ref="IKI159:IKN159"/>
    <mergeCell ref="IKO159:IKT159"/>
    <mergeCell ref="IKU159:IKZ159"/>
    <mergeCell ref="ILA159:ILF159"/>
    <mergeCell ref="ILG159:ILL159"/>
    <mergeCell ref="ILM159:ILR159"/>
    <mergeCell ref="IIY159:IJD159"/>
    <mergeCell ref="IJE159:IJJ159"/>
    <mergeCell ref="IJK159:IJP159"/>
    <mergeCell ref="IJQ159:IJV159"/>
    <mergeCell ref="IJW159:IKB159"/>
    <mergeCell ref="IKC159:IKH159"/>
    <mergeCell ref="IHO159:IHT159"/>
    <mergeCell ref="IHU159:IHZ159"/>
    <mergeCell ref="IIA159:IIF159"/>
    <mergeCell ref="IIG159:IIL159"/>
    <mergeCell ref="IIM159:IIR159"/>
    <mergeCell ref="IIS159:IIX159"/>
    <mergeCell ref="IGE159:IGJ159"/>
    <mergeCell ref="IGK159:IGP159"/>
    <mergeCell ref="IGQ159:IGV159"/>
    <mergeCell ref="IGW159:IHB159"/>
    <mergeCell ref="IHC159:IHH159"/>
    <mergeCell ref="IHI159:IHN159"/>
    <mergeCell ref="IEU159:IEZ159"/>
    <mergeCell ref="IFA159:IFF159"/>
    <mergeCell ref="IFG159:IFL159"/>
    <mergeCell ref="IFM159:IFR159"/>
    <mergeCell ref="IFS159:IFX159"/>
    <mergeCell ref="IFY159:IGD159"/>
    <mergeCell ref="IDK159:IDP159"/>
    <mergeCell ref="IDQ159:IDV159"/>
    <mergeCell ref="IDW159:IEB159"/>
    <mergeCell ref="IEC159:IEH159"/>
    <mergeCell ref="IEI159:IEN159"/>
    <mergeCell ref="IEO159:IET159"/>
    <mergeCell ref="ICA159:ICF159"/>
    <mergeCell ref="ICG159:ICL159"/>
    <mergeCell ref="ICM159:ICR159"/>
    <mergeCell ref="ICS159:ICX159"/>
    <mergeCell ref="ICY159:IDD159"/>
    <mergeCell ref="IDE159:IDJ159"/>
    <mergeCell ref="IAQ159:IAV159"/>
    <mergeCell ref="IAW159:IBB159"/>
    <mergeCell ref="IBC159:IBH159"/>
    <mergeCell ref="IBI159:IBN159"/>
    <mergeCell ref="IBO159:IBT159"/>
    <mergeCell ref="IBU159:IBZ159"/>
    <mergeCell ref="HZG159:HZL159"/>
    <mergeCell ref="HZM159:HZR159"/>
    <mergeCell ref="HZS159:HZX159"/>
    <mergeCell ref="HZY159:IAD159"/>
    <mergeCell ref="IAE159:IAJ159"/>
    <mergeCell ref="IAK159:IAP159"/>
    <mergeCell ref="HXW159:HYB159"/>
    <mergeCell ref="HYC159:HYH159"/>
    <mergeCell ref="HYI159:HYN159"/>
    <mergeCell ref="HYO159:HYT159"/>
    <mergeCell ref="HYU159:HYZ159"/>
    <mergeCell ref="HZA159:HZF159"/>
    <mergeCell ref="HWM159:HWR159"/>
    <mergeCell ref="HWS159:HWX159"/>
    <mergeCell ref="HWY159:HXD159"/>
    <mergeCell ref="HXE159:HXJ159"/>
    <mergeCell ref="HXK159:HXP159"/>
    <mergeCell ref="HXQ159:HXV159"/>
    <mergeCell ref="HVC159:HVH159"/>
    <mergeCell ref="HVI159:HVN159"/>
    <mergeCell ref="HVO159:HVT159"/>
    <mergeCell ref="HVU159:HVZ159"/>
    <mergeCell ref="HWA159:HWF159"/>
    <mergeCell ref="HWG159:HWL159"/>
    <mergeCell ref="HTS159:HTX159"/>
    <mergeCell ref="HTY159:HUD159"/>
    <mergeCell ref="HUE159:HUJ159"/>
    <mergeCell ref="HUK159:HUP159"/>
    <mergeCell ref="HUQ159:HUV159"/>
    <mergeCell ref="HUW159:HVB159"/>
    <mergeCell ref="HSI159:HSN159"/>
    <mergeCell ref="HSO159:HST159"/>
    <mergeCell ref="HSU159:HSZ159"/>
    <mergeCell ref="HTA159:HTF159"/>
    <mergeCell ref="HTG159:HTL159"/>
    <mergeCell ref="HTM159:HTR159"/>
    <mergeCell ref="HQY159:HRD159"/>
    <mergeCell ref="HRE159:HRJ159"/>
    <mergeCell ref="HRK159:HRP159"/>
    <mergeCell ref="HRQ159:HRV159"/>
    <mergeCell ref="HRW159:HSB159"/>
    <mergeCell ref="HSC159:HSH159"/>
    <mergeCell ref="HPO159:HPT159"/>
    <mergeCell ref="HPU159:HPZ159"/>
    <mergeCell ref="HQA159:HQF159"/>
    <mergeCell ref="HQG159:HQL159"/>
    <mergeCell ref="HQM159:HQR159"/>
    <mergeCell ref="HQS159:HQX159"/>
    <mergeCell ref="HOE159:HOJ159"/>
    <mergeCell ref="HOK159:HOP159"/>
    <mergeCell ref="HOQ159:HOV159"/>
    <mergeCell ref="HOW159:HPB159"/>
    <mergeCell ref="HPC159:HPH159"/>
    <mergeCell ref="HPI159:HPN159"/>
    <mergeCell ref="HMU159:HMZ159"/>
    <mergeCell ref="HNA159:HNF159"/>
    <mergeCell ref="HNG159:HNL159"/>
    <mergeCell ref="HNM159:HNR159"/>
    <mergeCell ref="HNS159:HNX159"/>
    <mergeCell ref="HNY159:HOD159"/>
    <mergeCell ref="HLK159:HLP159"/>
    <mergeCell ref="HLQ159:HLV159"/>
    <mergeCell ref="HLW159:HMB159"/>
    <mergeCell ref="HMC159:HMH159"/>
    <mergeCell ref="HMI159:HMN159"/>
    <mergeCell ref="HMO159:HMT159"/>
    <mergeCell ref="HKA159:HKF159"/>
    <mergeCell ref="HKG159:HKL159"/>
    <mergeCell ref="HKM159:HKR159"/>
    <mergeCell ref="HKS159:HKX159"/>
    <mergeCell ref="HKY159:HLD159"/>
    <mergeCell ref="HLE159:HLJ159"/>
    <mergeCell ref="HIQ159:HIV159"/>
    <mergeCell ref="HIW159:HJB159"/>
    <mergeCell ref="HJC159:HJH159"/>
    <mergeCell ref="HJI159:HJN159"/>
    <mergeCell ref="HJO159:HJT159"/>
    <mergeCell ref="HJU159:HJZ159"/>
    <mergeCell ref="HHG159:HHL159"/>
    <mergeCell ref="HHM159:HHR159"/>
    <mergeCell ref="HHS159:HHX159"/>
    <mergeCell ref="HHY159:HID159"/>
    <mergeCell ref="HIE159:HIJ159"/>
    <mergeCell ref="HIK159:HIP159"/>
    <mergeCell ref="HFW159:HGB159"/>
    <mergeCell ref="HGC159:HGH159"/>
    <mergeCell ref="HGI159:HGN159"/>
    <mergeCell ref="HGO159:HGT159"/>
    <mergeCell ref="HGU159:HGZ159"/>
    <mergeCell ref="HHA159:HHF159"/>
    <mergeCell ref="HEM159:HER159"/>
    <mergeCell ref="HES159:HEX159"/>
    <mergeCell ref="HEY159:HFD159"/>
    <mergeCell ref="HFE159:HFJ159"/>
    <mergeCell ref="HFK159:HFP159"/>
    <mergeCell ref="HFQ159:HFV159"/>
    <mergeCell ref="HDC159:HDH159"/>
    <mergeCell ref="HDI159:HDN159"/>
    <mergeCell ref="HDO159:HDT159"/>
    <mergeCell ref="HDU159:HDZ159"/>
    <mergeCell ref="HEA159:HEF159"/>
    <mergeCell ref="HEG159:HEL159"/>
    <mergeCell ref="HBS159:HBX159"/>
    <mergeCell ref="HBY159:HCD159"/>
    <mergeCell ref="HCE159:HCJ159"/>
    <mergeCell ref="HCK159:HCP159"/>
    <mergeCell ref="HCQ159:HCV159"/>
    <mergeCell ref="HCW159:HDB159"/>
    <mergeCell ref="HAI159:HAN159"/>
    <mergeCell ref="HAO159:HAT159"/>
    <mergeCell ref="HAU159:HAZ159"/>
    <mergeCell ref="HBA159:HBF159"/>
    <mergeCell ref="HBG159:HBL159"/>
    <mergeCell ref="HBM159:HBR159"/>
    <mergeCell ref="GYY159:GZD159"/>
    <mergeCell ref="GZE159:GZJ159"/>
    <mergeCell ref="GZK159:GZP159"/>
    <mergeCell ref="GZQ159:GZV159"/>
    <mergeCell ref="GZW159:HAB159"/>
    <mergeCell ref="HAC159:HAH159"/>
    <mergeCell ref="GXO159:GXT159"/>
    <mergeCell ref="GXU159:GXZ159"/>
    <mergeCell ref="GYA159:GYF159"/>
    <mergeCell ref="GYG159:GYL159"/>
    <mergeCell ref="GYM159:GYR159"/>
    <mergeCell ref="GYS159:GYX159"/>
    <mergeCell ref="GWE159:GWJ159"/>
    <mergeCell ref="GWK159:GWP159"/>
    <mergeCell ref="GWQ159:GWV159"/>
    <mergeCell ref="GWW159:GXB159"/>
    <mergeCell ref="GXC159:GXH159"/>
    <mergeCell ref="GXI159:GXN159"/>
    <mergeCell ref="GUU159:GUZ159"/>
    <mergeCell ref="GVA159:GVF159"/>
    <mergeCell ref="GVG159:GVL159"/>
    <mergeCell ref="GVM159:GVR159"/>
    <mergeCell ref="GVS159:GVX159"/>
    <mergeCell ref="GVY159:GWD159"/>
    <mergeCell ref="GTK159:GTP159"/>
    <mergeCell ref="GTQ159:GTV159"/>
    <mergeCell ref="GTW159:GUB159"/>
    <mergeCell ref="GUC159:GUH159"/>
    <mergeCell ref="GUI159:GUN159"/>
    <mergeCell ref="GUO159:GUT159"/>
    <mergeCell ref="GSA159:GSF159"/>
    <mergeCell ref="GSG159:GSL159"/>
    <mergeCell ref="GSM159:GSR159"/>
    <mergeCell ref="GSS159:GSX159"/>
    <mergeCell ref="GSY159:GTD159"/>
    <mergeCell ref="GTE159:GTJ159"/>
    <mergeCell ref="GQQ159:GQV159"/>
    <mergeCell ref="GQW159:GRB159"/>
    <mergeCell ref="GRC159:GRH159"/>
    <mergeCell ref="GRI159:GRN159"/>
    <mergeCell ref="GRO159:GRT159"/>
    <mergeCell ref="GRU159:GRZ159"/>
    <mergeCell ref="GPG159:GPL159"/>
    <mergeCell ref="GPM159:GPR159"/>
    <mergeCell ref="GPS159:GPX159"/>
    <mergeCell ref="GPY159:GQD159"/>
    <mergeCell ref="GQE159:GQJ159"/>
    <mergeCell ref="GQK159:GQP159"/>
    <mergeCell ref="GNW159:GOB159"/>
    <mergeCell ref="GOC159:GOH159"/>
    <mergeCell ref="GOI159:GON159"/>
    <mergeCell ref="GOO159:GOT159"/>
    <mergeCell ref="GOU159:GOZ159"/>
    <mergeCell ref="GPA159:GPF159"/>
    <mergeCell ref="GMM159:GMR159"/>
    <mergeCell ref="GMS159:GMX159"/>
    <mergeCell ref="GMY159:GND159"/>
    <mergeCell ref="GNE159:GNJ159"/>
    <mergeCell ref="GNK159:GNP159"/>
    <mergeCell ref="GNQ159:GNV159"/>
    <mergeCell ref="GLC159:GLH159"/>
    <mergeCell ref="GLI159:GLN159"/>
    <mergeCell ref="GLO159:GLT159"/>
    <mergeCell ref="GLU159:GLZ159"/>
    <mergeCell ref="GMA159:GMF159"/>
    <mergeCell ref="GMG159:GML159"/>
    <mergeCell ref="GJS159:GJX159"/>
    <mergeCell ref="GJY159:GKD159"/>
    <mergeCell ref="GKE159:GKJ159"/>
    <mergeCell ref="GKK159:GKP159"/>
    <mergeCell ref="GKQ159:GKV159"/>
    <mergeCell ref="GKW159:GLB159"/>
    <mergeCell ref="GII159:GIN159"/>
    <mergeCell ref="GIO159:GIT159"/>
    <mergeCell ref="GIU159:GIZ159"/>
    <mergeCell ref="GJA159:GJF159"/>
    <mergeCell ref="GJG159:GJL159"/>
    <mergeCell ref="GJM159:GJR159"/>
    <mergeCell ref="GGY159:GHD159"/>
    <mergeCell ref="GHE159:GHJ159"/>
    <mergeCell ref="GHK159:GHP159"/>
    <mergeCell ref="GHQ159:GHV159"/>
    <mergeCell ref="GHW159:GIB159"/>
    <mergeCell ref="GIC159:GIH159"/>
    <mergeCell ref="GFO159:GFT159"/>
    <mergeCell ref="GFU159:GFZ159"/>
    <mergeCell ref="GGA159:GGF159"/>
    <mergeCell ref="GGG159:GGL159"/>
    <mergeCell ref="GGM159:GGR159"/>
    <mergeCell ref="GGS159:GGX159"/>
    <mergeCell ref="GEE159:GEJ159"/>
    <mergeCell ref="GEK159:GEP159"/>
    <mergeCell ref="GEQ159:GEV159"/>
    <mergeCell ref="GEW159:GFB159"/>
    <mergeCell ref="GFC159:GFH159"/>
    <mergeCell ref="GFI159:GFN159"/>
    <mergeCell ref="GCU159:GCZ159"/>
    <mergeCell ref="GDA159:GDF159"/>
    <mergeCell ref="GDG159:GDL159"/>
    <mergeCell ref="GDM159:GDR159"/>
    <mergeCell ref="GDS159:GDX159"/>
    <mergeCell ref="GDY159:GED159"/>
    <mergeCell ref="GBK159:GBP159"/>
    <mergeCell ref="GBQ159:GBV159"/>
    <mergeCell ref="GBW159:GCB159"/>
    <mergeCell ref="GCC159:GCH159"/>
    <mergeCell ref="GCI159:GCN159"/>
    <mergeCell ref="GCO159:GCT159"/>
    <mergeCell ref="GAA159:GAF159"/>
    <mergeCell ref="GAG159:GAL159"/>
    <mergeCell ref="GAM159:GAR159"/>
    <mergeCell ref="GAS159:GAX159"/>
    <mergeCell ref="GAY159:GBD159"/>
    <mergeCell ref="GBE159:GBJ159"/>
    <mergeCell ref="FYQ159:FYV159"/>
    <mergeCell ref="FYW159:FZB159"/>
    <mergeCell ref="FZC159:FZH159"/>
    <mergeCell ref="FZI159:FZN159"/>
    <mergeCell ref="FZO159:FZT159"/>
    <mergeCell ref="FZU159:FZZ159"/>
    <mergeCell ref="FXG159:FXL159"/>
    <mergeCell ref="FXM159:FXR159"/>
    <mergeCell ref="FXS159:FXX159"/>
    <mergeCell ref="FXY159:FYD159"/>
    <mergeCell ref="FYE159:FYJ159"/>
    <mergeCell ref="FYK159:FYP159"/>
    <mergeCell ref="FVW159:FWB159"/>
    <mergeCell ref="FWC159:FWH159"/>
    <mergeCell ref="FWI159:FWN159"/>
    <mergeCell ref="FWO159:FWT159"/>
    <mergeCell ref="FWU159:FWZ159"/>
    <mergeCell ref="FXA159:FXF159"/>
    <mergeCell ref="FUM159:FUR159"/>
    <mergeCell ref="FUS159:FUX159"/>
    <mergeCell ref="FUY159:FVD159"/>
    <mergeCell ref="FVE159:FVJ159"/>
    <mergeCell ref="FVK159:FVP159"/>
    <mergeCell ref="FVQ159:FVV159"/>
    <mergeCell ref="FTC159:FTH159"/>
    <mergeCell ref="FTI159:FTN159"/>
    <mergeCell ref="FTO159:FTT159"/>
    <mergeCell ref="FTU159:FTZ159"/>
    <mergeCell ref="FUA159:FUF159"/>
    <mergeCell ref="FUG159:FUL159"/>
    <mergeCell ref="FRS159:FRX159"/>
    <mergeCell ref="FRY159:FSD159"/>
    <mergeCell ref="FSE159:FSJ159"/>
    <mergeCell ref="FSK159:FSP159"/>
    <mergeCell ref="FSQ159:FSV159"/>
    <mergeCell ref="FSW159:FTB159"/>
    <mergeCell ref="FQI159:FQN159"/>
    <mergeCell ref="FQO159:FQT159"/>
    <mergeCell ref="FQU159:FQZ159"/>
    <mergeCell ref="FRA159:FRF159"/>
    <mergeCell ref="FRG159:FRL159"/>
    <mergeCell ref="FRM159:FRR159"/>
    <mergeCell ref="FOY159:FPD159"/>
    <mergeCell ref="FPE159:FPJ159"/>
    <mergeCell ref="FPK159:FPP159"/>
    <mergeCell ref="FPQ159:FPV159"/>
    <mergeCell ref="FPW159:FQB159"/>
    <mergeCell ref="FQC159:FQH159"/>
    <mergeCell ref="FNO159:FNT159"/>
    <mergeCell ref="FNU159:FNZ159"/>
    <mergeCell ref="FOA159:FOF159"/>
    <mergeCell ref="FOG159:FOL159"/>
    <mergeCell ref="FOM159:FOR159"/>
    <mergeCell ref="FOS159:FOX159"/>
    <mergeCell ref="FME159:FMJ159"/>
    <mergeCell ref="FMK159:FMP159"/>
    <mergeCell ref="FMQ159:FMV159"/>
    <mergeCell ref="FMW159:FNB159"/>
    <mergeCell ref="FNC159:FNH159"/>
    <mergeCell ref="FNI159:FNN159"/>
    <mergeCell ref="FKU159:FKZ159"/>
    <mergeCell ref="FLA159:FLF159"/>
    <mergeCell ref="FLG159:FLL159"/>
    <mergeCell ref="FLM159:FLR159"/>
    <mergeCell ref="FLS159:FLX159"/>
    <mergeCell ref="FLY159:FMD159"/>
    <mergeCell ref="FJK159:FJP159"/>
    <mergeCell ref="FJQ159:FJV159"/>
    <mergeCell ref="FJW159:FKB159"/>
    <mergeCell ref="FKC159:FKH159"/>
    <mergeCell ref="FKI159:FKN159"/>
    <mergeCell ref="FKO159:FKT159"/>
    <mergeCell ref="FIA159:FIF159"/>
    <mergeCell ref="FIG159:FIL159"/>
    <mergeCell ref="FIM159:FIR159"/>
    <mergeCell ref="FIS159:FIX159"/>
    <mergeCell ref="FIY159:FJD159"/>
    <mergeCell ref="FJE159:FJJ159"/>
    <mergeCell ref="FGQ159:FGV159"/>
    <mergeCell ref="FGW159:FHB159"/>
    <mergeCell ref="FHC159:FHH159"/>
    <mergeCell ref="FHI159:FHN159"/>
    <mergeCell ref="FHO159:FHT159"/>
    <mergeCell ref="FHU159:FHZ159"/>
    <mergeCell ref="FFG159:FFL159"/>
    <mergeCell ref="FFM159:FFR159"/>
    <mergeCell ref="FFS159:FFX159"/>
    <mergeCell ref="FFY159:FGD159"/>
    <mergeCell ref="FGE159:FGJ159"/>
    <mergeCell ref="FGK159:FGP159"/>
    <mergeCell ref="FDW159:FEB159"/>
    <mergeCell ref="FEC159:FEH159"/>
    <mergeCell ref="FEI159:FEN159"/>
    <mergeCell ref="FEO159:FET159"/>
    <mergeCell ref="FEU159:FEZ159"/>
    <mergeCell ref="FFA159:FFF159"/>
    <mergeCell ref="FCM159:FCR159"/>
    <mergeCell ref="FCS159:FCX159"/>
    <mergeCell ref="FCY159:FDD159"/>
    <mergeCell ref="FDE159:FDJ159"/>
    <mergeCell ref="FDK159:FDP159"/>
    <mergeCell ref="FDQ159:FDV159"/>
    <mergeCell ref="FBC159:FBH159"/>
    <mergeCell ref="FBI159:FBN159"/>
    <mergeCell ref="FBO159:FBT159"/>
    <mergeCell ref="FBU159:FBZ159"/>
    <mergeCell ref="FCA159:FCF159"/>
    <mergeCell ref="FCG159:FCL159"/>
    <mergeCell ref="EZS159:EZX159"/>
    <mergeCell ref="EZY159:FAD159"/>
    <mergeCell ref="FAE159:FAJ159"/>
    <mergeCell ref="FAK159:FAP159"/>
    <mergeCell ref="FAQ159:FAV159"/>
    <mergeCell ref="FAW159:FBB159"/>
    <mergeCell ref="EYI159:EYN159"/>
    <mergeCell ref="EYO159:EYT159"/>
    <mergeCell ref="EYU159:EYZ159"/>
    <mergeCell ref="EZA159:EZF159"/>
    <mergeCell ref="EZG159:EZL159"/>
    <mergeCell ref="EZM159:EZR159"/>
    <mergeCell ref="EWY159:EXD159"/>
    <mergeCell ref="EXE159:EXJ159"/>
    <mergeCell ref="EXK159:EXP159"/>
    <mergeCell ref="EXQ159:EXV159"/>
    <mergeCell ref="EXW159:EYB159"/>
    <mergeCell ref="EYC159:EYH159"/>
    <mergeCell ref="EVO159:EVT159"/>
    <mergeCell ref="EVU159:EVZ159"/>
    <mergeCell ref="EWA159:EWF159"/>
    <mergeCell ref="EWG159:EWL159"/>
    <mergeCell ref="EWM159:EWR159"/>
    <mergeCell ref="EWS159:EWX159"/>
    <mergeCell ref="EUE159:EUJ159"/>
    <mergeCell ref="EUK159:EUP159"/>
    <mergeCell ref="EUQ159:EUV159"/>
    <mergeCell ref="EUW159:EVB159"/>
    <mergeCell ref="EVC159:EVH159"/>
    <mergeCell ref="EVI159:EVN159"/>
    <mergeCell ref="ESU159:ESZ159"/>
    <mergeCell ref="ETA159:ETF159"/>
    <mergeCell ref="ETG159:ETL159"/>
    <mergeCell ref="ETM159:ETR159"/>
    <mergeCell ref="ETS159:ETX159"/>
    <mergeCell ref="ETY159:EUD159"/>
    <mergeCell ref="ERK159:ERP159"/>
    <mergeCell ref="ERQ159:ERV159"/>
    <mergeCell ref="ERW159:ESB159"/>
    <mergeCell ref="ESC159:ESH159"/>
    <mergeCell ref="ESI159:ESN159"/>
    <mergeCell ref="ESO159:EST159"/>
    <mergeCell ref="EQA159:EQF159"/>
    <mergeCell ref="EQG159:EQL159"/>
    <mergeCell ref="EQM159:EQR159"/>
    <mergeCell ref="EQS159:EQX159"/>
    <mergeCell ref="EQY159:ERD159"/>
    <mergeCell ref="ERE159:ERJ159"/>
    <mergeCell ref="EOQ159:EOV159"/>
    <mergeCell ref="EOW159:EPB159"/>
    <mergeCell ref="EPC159:EPH159"/>
    <mergeCell ref="EPI159:EPN159"/>
    <mergeCell ref="EPO159:EPT159"/>
    <mergeCell ref="EPU159:EPZ159"/>
    <mergeCell ref="ENG159:ENL159"/>
    <mergeCell ref="ENM159:ENR159"/>
    <mergeCell ref="ENS159:ENX159"/>
    <mergeCell ref="ENY159:EOD159"/>
    <mergeCell ref="EOE159:EOJ159"/>
    <mergeCell ref="EOK159:EOP159"/>
    <mergeCell ref="ELW159:EMB159"/>
    <mergeCell ref="EMC159:EMH159"/>
    <mergeCell ref="EMI159:EMN159"/>
    <mergeCell ref="EMO159:EMT159"/>
    <mergeCell ref="EMU159:EMZ159"/>
    <mergeCell ref="ENA159:ENF159"/>
    <mergeCell ref="EKM159:EKR159"/>
    <mergeCell ref="EKS159:EKX159"/>
    <mergeCell ref="EKY159:ELD159"/>
    <mergeCell ref="ELE159:ELJ159"/>
    <mergeCell ref="ELK159:ELP159"/>
    <mergeCell ref="ELQ159:ELV159"/>
    <mergeCell ref="EJC159:EJH159"/>
    <mergeCell ref="EJI159:EJN159"/>
    <mergeCell ref="EJO159:EJT159"/>
    <mergeCell ref="EJU159:EJZ159"/>
    <mergeCell ref="EKA159:EKF159"/>
    <mergeCell ref="EKG159:EKL159"/>
    <mergeCell ref="EHS159:EHX159"/>
    <mergeCell ref="EHY159:EID159"/>
    <mergeCell ref="EIE159:EIJ159"/>
    <mergeCell ref="EIK159:EIP159"/>
    <mergeCell ref="EIQ159:EIV159"/>
    <mergeCell ref="EIW159:EJB159"/>
    <mergeCell ref="EGI159:EGN159"/>
    <mergeCell ref="EGO159:EGT159"/>
    <mergeCell ref="EGU159:EGZ159"/>
    <mergeCell ref="EHA159:EHF159"/>
    <mergeCell ref="EHG159:EHL159"/>
    <mergeCell ref="EHM159:EHR159"/>
    <mergeCell ref="EEY159:EFD159"/>
    <mergeCell ref="EFE159:EFJ159"/>
    <mergeCell ref="EFK159:EFP159"/>
    <mergeCell ref="EFQ159:EFV159"/>
    <mergeCell ref="EFW159:EGB159"/>
    <mergeCell ref="EGC159:EGH159"/>
    <mergeCell ref="EDO159:EDT159"/>
    <mergeCell ref="EDU159:EDZ159"/>
    <mergeCell ref="EEA159:EEF159"/>
    <mergeCell ref="EEG159:EEL159"/>
    <mergeCell ref="EEM159:EER159"/>
    <mergeCell ref="EES159:EEX159"/>
    <mergeCell ref="ECE159:ECJ159"/>
    <mergeCell ref="ECK159:ECP159"/>
    <mergeCell ref="ECQ159:ECV159"/>
    <mergeCell ref="ECW159:EDB159"/>
    <mergeCell ref="EDC159:EDH159"/>
    <mergeCell ref="EDI159:EDN159"/>
    <mergeCell ref="EAU159:EAZ159"/>
    <mergeCell ref="EBA159:EBF159"/>
    <mergeCell ref="EBG159:EBL159"/>
    <mergeCell ref="EBM159:EBR159"/>
    <mergeCell ref="EBS159:EBX159"/>
    <mergeCell ref="EBY159:ECD159"/>
    <mergeCell ref="DZK159:DZP159"/>
    <mergeCell ref="DZQ159:DZV159"/>
    <mergeCell ref="DZW159:EAB159"/>
    <mergeCell ref="EAC159:EAH159"/>
    <mergeCell ref="EAI159:EAN159"/>
    <mergeCell ref="EAO159:EAT159"/>
    <mergeCell ref="DYA159:DYF159"/>
    <mergeCell ref="DYG159:DYL159"/>
    <mergeCell ref="DYM159:DYR159"/>
    <mergeCell ref="DYS159:DYX159"/>
    <mergeCell ref="DYY159:DZD159"/>
    <mergeCell ref="DZE159:DZJ159"/>
    <mergeCell ref="DWQ159:DWV159"/>
    <mergeCell ref="DWW159:DXB159"/>
    <mergeCell ref="DXC159:DXH159"/>
    <mergeCell ref="DXI159:DXN159"/>
    <mergeCell ref="DXO159:DXT159"/>
    <mergeCell ref="DXU159:DXZ159"/>
    <mergeCell ref="DVG159:DVL159"/>
    <mergeCell ref="DVM159:DVR159"/>
    <mergeCell ref="DVS159:DVX159"/>
    <mergeCell ref="DVY159:DWD159"/>
    <mergeCell ref="DWE159:DWJ159"/>
    <mergeCell ref="DWK159:DWP159"/>
    <mergeCell ref="DTW159:DUB159"/>
    <mergeCell ref="DUC159:DUH159"/>
    <mergeCell ref="DUI159:DUN159"/>
    <mergeCell ref="DUO159:DUT159"/>
    <mergeCell ref="DUU159:DUZ159"/>
    <mergeCell ref="DVA159:DVF159"/>
    <mergeCell ref="DSM159:DSR159"/>
    <mergeCell ref="DSS159:DSX159"/>
    <mergeCell ref="DSY159:DTD159"/>
    <mergeCell ref="DTE159:DTJ159"/>
    <mergeCell ref="DTK159:DTP159"/>
    <mergeCell ref="DTQ159:DTV159"/>
    <mergeCell ref="DRC159:DRH159"/>
    <mergeCell ref="DRI159:DRN159"/>
    <mergeCell ref="DRO159:DRT159"/>
    <mergeCell ref="DRU159:DRZ159"/>
    <mergeCell ref="DSA159:DSF159"/>
    <mergeCell ref="DSG159:DSL159"/>
    <mergeCell ref="DPS159:DPX159"/>
    <mergeCell ref="DPY159:DQD159"/>
    <mergeCell ref="DQE159:DQJ159"/>
    <mergeCell ref="DQK159:DQP159"/>
    <mergeCell ref="DQQ159:DQV159"/>
    <mergeCell ref="DQW159:DRB159"/>
    <mergeCell ref="DOI159:DON159"/>
    <mergeCell ref="DOO159:DOT159"/>
    <mergeCell ref="DOU159:DOZ159"/>
    <mergeCell ref="DPA159:DPF159"/>
    <mergeCell ref="DPG159:DPL159"/>
    <mergeCell ref="DPM159:DPR159"/>
    <mergeCell ref="DMY159:DND159"/>
    <mergeCell ref="DNE159:DNJ159"/>
    <mergeCell ref="DNK159:DNP159"/>
    <mergeCell ref="DNQ159:DNV159"/>
    <mergeCell ref="DNW159:DOB159"/>
    <mergeCell ref="DOC159:DOH159"/>
    <mergeCell ref="DLO159:DLT159"/>
    <mergeCell ref="DLU159:DLZ159"/>
    <mergeCell ref="DMA159:DMF159"/>
    <mergeCell ref="DMG159:DML159"/>
    <mergeCell ref="DMM159:DMR159"/>
    <mergeCell ref="DMS159:DMX159"/>
    <mergeCell ref="DKE159:DKJ159"/>
    <mergeCell ref="DKK159:DKP159"/>
    <mergeCell ref="DKQ159:DKV159"/>
    <mergeCell ref="DKW159:DLB159"/>
    <mergeCell ref="DLC159:DLH159"/>
    <mergeCell ref="DLI159:DLN159"/>
    <mergeCell ref="DIU159:DIZ159"/>
    <mergeCell ref="DJA159:DJF159"/>
    <mergeCell ref="DJG159:DJL159"/>
    <mergeCell ref="DJM159:DJR159"/>
    <mergeCell ref="DJS159:DJX159"/>
    <mergeCell ref="DJY159:DKD159"/>
    <mergeCell ref="DHK159:DHP159"/>
    <mergeCell ref="DHQ159:DHV159"/>
    <mergeCell ref="DHW159:DIB159"/>
    <mergeCell ref="DIC159:DIH159"/>
    <mergeCell ref="DII159:DIN159"/>
    <mergeCell ref="DIO159:DIT159"/>
    <mergeCell ref="DGA159:DGF159"/>
    <mergeCell ref="DGG159:DGL159"/>
    <mergeCell ref="DGM159:DGR159"/>
    <mergeCell ref="DGS159:DGX159"/>
    <mergeCell ref="DGY159:DHD159"/>
    <mergeCell ref="DHE159:DHJ159"/>
    <mergeCell ref="DEQ159:DEV159"/>
    <mergeCell ref="DEW159:DFB159"/>
    <mergeCell ref="DFC159:DFH159"/>
    <mergeCell ref="DFI159:DFN159"/>
    <mergeCell ref="DFO159:DFT159"/>
    <mergeCell ref="DFU159:DFZ159"/>
    <mergeCell ref="DDG159:DDL159"/>
    <mergeCell ref="DDM159:DDR159"/>
    <mergeCell ref="DDS159:DDX159"/>
    <mergeCell ref="DDY159:DED159"/>
    <mergeCell ref="DEE159:DEJ159"/>
    <mergeCell ref="DEK159:DEP159"/>
    <mergeCell ref="DBW159:DCB159"/>
    <mergeCell ref="DCC159:DCH159"/>
    <mergeCell ref="DCI159:DCN159"/>
    <mergeCell ref="DCO159:DCT159"/>
    <mergeCell ref="DCU159:DCZ159"/>
    <mergeCell ref="DDA159:DDF159"/>
    <mergeCell ref="DAM159:DAR159"/>
    <mergeCell ref="DAS159:DAX159"/>
    <mergeCell ref="DAY159:DBD159"/>
    <mergeCell ref="DBE159:DBJ159"/>
    <mergeCell ref="DBK159:DBP159"/>
    <mergeCell ref="DBQ159:DBV159"/>
    <mergeCell ref="CZC159:CZH159"/>
    <mergeCell ref="CZI159:CZN159"/>
    <mergeCell ref="CZO159:CZT159"/>
    <mergeCell ref="CZU159:CZZ159"/>
    <mergeCell ref="DAA159:DAF159"/>
    <mergeCell ref="DAG159:DAL159"/>
    <mergeCell ref="CXS159:CXX159"/>
    <mergeCell ref="CXY159:CYD159"/>
    <mergeCell ref="CYE159:CYJ159"/>
    <mergeCell ref="CYK159:CYP159"/>
    <mergeCell ref="CYQ159:CYV159"/>
    <mergeCell ref="CYW159:CZB159"/>
    <mergeCell ref="CWI159:CWN159"/>
    <mergeCell ref="CWO159:CWT159"/>
    <mergeCell ref="CWU159:CWZ159"/>
    <mergeCell ref="CXA159:CXF159"/>
    <mergeCell ref="CXG159:CXL159"/>
    <mergeCell ref="CXM159:CXR159"/>
    <mergeCell ref="CUY159:CVD159"/>
    <mergeCell ref="CVE159:CVJ159"/>
    <mergeCell ref="CVK159:CVP159"/>
    <mergeCell ref="CVQ159:CVV159"/>
    <mergeCell ref="CVW159:CWB159"/>
    <mergeCell ref="CWC159:CWH159"/>
    <mergeCell ref="CTO159:CTT159"/>
    <mergeCell ref="CTU159:CTZ159"/>
    <mergeCell ref="CUA159:CUF159"/>
    <mergeCell ref="CUG159:CUL159"/>
    <mergeCell ref="CUM159:CUR159"/>
    <mergeCell ref="CUS159:CUX159"/>
    <mergeCell ref="CSE159:CSJ159"/>
    <mergeCell ref="CSK159:CSP159"/>
    <mergeCell ref="CSQ159:CSV159"/>
    <mergeCell ref="CSW159:CTB159"/>
    <mergeCell ref="CTC159:CTH159"/>
    <mergeCell ref="CTI159:CTN159"/>
    <mergeCell ref="CQU159:CQZ159"/>
    <mergeCell ref="CRA159:CRF159"/>
    <mergeCell ref="CRG159:CRL159"/>
    <mergeCell ref="CRM159:CRR159"/>
    <mergeCell ref="CRS159:CRX159"/>
    <mergeCell ref="CRY159:CSD159"/>
    <mergeCell ref="CPK159:CPP159"/>
    <mergeCell ref="CPQ159:CPV159"/>
    <mergeCell ref="CPW159:CQB159"/>
    <mergeCell ref="CQC159:CQH159"/>
    <mergeCell ref="CQI159:CQN159"/>
    <mergeCell ref="CQO159:CQT159"/>
    <mergeCell ref="COA159:COF159"/>
    <mergeCell ref="COG159:COL159"/>
    <mergeCell ref="COM159:COR159"/>
    <mergeCell ref="COS159:COX159"/>
    <mergeCell ref="COY159:CPD159"/>
    <mergeCell ref="CPE159:CPJ159"/>
    <mergeCell ref="CMQ159:CMV159"/>
    <mergeCell ref="CMW159:CNB159"/>
    <mergeCell ref="CNC159:CNH159"/>
    <mergeCell ref="CNI159:CNN159"/>
    <mergeCell ref="CNO159:CNT159"/>
    <mergeCell ref="CNU159:CNZ159"/>
    <mergeCell ref="CLG159:CLL159"/>
    <mergeCell ref="CLM159:CLR159"/>
    <mergeCell ref="CLS159:CLX159"/>
    <mergeCell ref="CLY159:CMD159"/>
    <mergeCell ref="CME159:CMJ159"/>
    <mergeCell ref="CMK159:CMP159"/>
    <mergeCell ref="CJW159:CKB159"/>
    <mergeCell ref="CKC159:CKH159"/>
    <mergeCell ref="CKI159:CKN159"/>
    <mergeCell ref="CKO159:CKT159"/>
    <mergeCell ref="CKU159:CKZ159"/>
    <mergeCell ref="CLA159:CLF159"/>
    <mergeCell ref="CIM159:CIR159"/>
    <mergeCell ref="CIS159:CIX159"/>
    <mergeCell ref="CIY159:CJD159"/>
    <mergeCell ref="CJE159:CJJ159"/>
    <mergeCell ref="CJK159:CJP159"/>
    <mergeCell ref="CJQ159:CJV159"/>
    <mergeCell ref="CHC159:CHH159"/>
    <mergeCell ref="CHI159:CHN159"/>
    <mergeCell ref="CHO159:CHT159"/>
    <mergeCell ref="CHU159:CHZ159"/>
    <mergeCell ref="CIA159:CIF159"/>
    <mergeCell ref="CIG159:CIL159"/>
    <mergeCell ref="CFS159:CFX159"/>
    <mergeCell ref="CFY159:CGD159"/>
    <mergeCell ref="CGE159:CGJ159"/>
    <mergeCell ref="CGK159:CGP159"/>
    <mergeCell ref="CGQ159:CGV159"/>
    <mergeCell ref="CGW159:CHB159"/>
    <mergeCell ref="CEI159:CEN159"/>
    <mergeCell ref="CEO159:CET159"/>
    <mergeCell ref="CEU159:CEZ159"/>
    <mergeCell ref="CFA159:CFF159"/>
    <mergeCell ref="CFG159:CFL159"/>
    <mergeCell ref="CFM159:CFR159"/>
    <mergeCell ref="CCY159:CDD159"/>
    <mergeCell ref="CDE159:CDJ159"/>
    <mergeCell ref="CDK159:CDP159"/>
    <mergeCell ref="CDQ159:CDV159"/>
    <mergeCell ref="CDW159:CEB159"/>
    <mergeCell ref="CEC159:CEH159"/>
    <mergeCell ref="CBO159:CBT159"/>
    <mergeCell ref="CBU159:CBZ159"/>
    <mergeCell ref="CCA159:CCF159"/>
    <mergeCell ref="CCG159:CCL159"/>
    <mergeCell ref="CCM159:CCR159"/>
    <mergeCell ref="CCS159:CCX159"/>
    <mergeCell ref="CAE159:CAJ159"/>
    <mergeCell ref="CAK159:CAP159"/>
    <mergeCell ref="CAQ159:CAV159"/>
    <mergeCell ref="CAW159:CBB159"/>
    <mergeCell ref="CBC159:CBH159"/>
    <mergeCell ref="CBI159:CBN159"/>
    <mergeCell ref="BYU159:BYZ159"/>
    <mergeCell ref="BZA159:BZF159"/>
    <mergeCell ref="BZG159:BZL159"/>
    <mergeCell ref="BZM159:BZR159"/>
    <mergeCell ref="BZS159:BZX159"/>
    <mergeCell ref="BZY159:CAD159"/>
    <mergeCell ref="BXK159:BXP159"/>
    <mergeCell ref="BXQ159:BXV159"/>
    <mergeCell ref="BXW159:BYB159"/>
    <mergeCell ref="BYC159:BYH159"/>
    <mergeCell ref="BYI159:BYN159"/>
    <mergeCell ref="BYO159:BYT159"/>
    <mergeCell ref="BWA159:BWF159"/>
    <mergeCell ref="BWG159:BWL159"/>
    <mergeCell ref="BWM159:BWR159"/>
    <mergeCell ref="BWS159:BWX159"/>
    <mergeCell ref="BWY159:BXD159"/>
    <mergeCell ref="BXE159:BXJ159"/>
    <mergeCell ref="BUQ159:BUV159"/>
    <mergeCell ref="BUW159:BVB159"/>
    <mergeCell ref="BVC159:BVH159"/>
    <mergeCell ref="BVI159:BVN159"/>
    <mergeCell ref="BVO159:BVT159"/>
    <mergeCell ref="BVU159:BVZ159"/>
    <mergeCell ref="BTG159:BTL159"/>
    <mergeCell ref="BTM159:BTR159"/>
    <mergeCell ref="BTS159:BTX159"/>
    <mergeCell ref="BTY159:BUD159"/>
    <mergeCell ref="BUE159:BUJ159"/>
    <mergeCell ref="BUK159:BUP159"/>
    <mergeCell ref="BRW159:BSB159"/>
    <mergeCell ref="BSC159:BSH159"/>
    <mergeCell ref="BSI159:BSN159"/>
    <mergeCell ref="BSO159:BST159"/>
    <mergeCell ref="BSU159:BSZ159"/>
    <mergeCell ref="BTA159:BTF159"/>
    <mergeCell ref="BQM159:BQR159"/>
    <mergeCell ref="BQS159:BQX159"/>
    <mergeCell ref="BQY159:BRD159"/>
    <mergeCell ref="BRE159:BRJ159"/>
    <mergeCell ref="BRK159:BRP159"/>
    <mergeCell ref="BRQ159:BRV159"/>
    <mergeCell ref="BPC159:BPH159"/>
    <mergeCell ref="BPI159:BPN159"/>
    <mergeCell ref="BPO159:BPT159"/>
    <mergeCell ref="BPU159:BPZ159"/>
    <mergeCell ref="BQA159:BQF159"/>
    <mergeCell ref="BQG159:BQL159"/>
    <mergeCell ref="BNS159:BNX159"/>
    <mergeCell ref="BNY159:BOD159"/>
    <mergeCell ref="BOE159:BOJ159"/>
    <mergeCell ref="BOK159:BOP159"/>
    <mergeCell ref="BOQ159:BOV159"/>
    <mergeCell ref="BOW159:BPB159"/>
    <mergeCell ref="BMI159:BMN159"/>
    <mergeCell ref="BMO159:BMT159"/>
    <mergeCell ref="BMU159:BMZ159"/>
    <mergeCell ref="BNA159:BNF159"/>
    <mergeCell ref="BNG159:BNL159"/>
    <mergeCell ref="BNM159:BNR159"/>
    <mergeCell ref="BKY159:BLD159"/>
    <mergeCell ref="BLE159:BLJ159"/>
    <mergeCell ref="BLK159:BLP159"/>
    <mergeCell ref="BLQ159:BLV159"/>
    <mergeCell ref="BLW159:BMB159"/>
    <mergeCell ref="BMC159:BMH159"/>
    <mergeCell ref="BJO159:BJT159"/>
    <mergeCell ref="BJU159:BJZ159"/>
    <mergeCell ref="BKA159:BKF159"/>
    <mergeCell ref="BKG159:BKL159"/>
    <mergeCell ref="BKM159:BKR159"/>
    <mergeCell ref="BKS159:BKX159"/>
    <mergeCell ref="BIE159:BIJ159"/>
    <mergeCell ref="BIK159:BIP159"/>
    <mergeCell ref="BIQ159:BIV159"/>
    <mergeCell ref="BIW159:BJB159"/>
    <mergeCell ref="BJC159:BJH159"/>
    <mergeCell ref="BJI159:BJN159"/>
    <mergeCell ref="BGU159:BGZ159"/>
    <mergeCell ref="BHA159:BHF159"/>
    <mergeCell ref="BHG159:BHL159"/>
    <mergeCell ref="BHM159:BHR159"/>
    <mergeCell ref="BHS159:BHX159"/>
    <mergeCell ref="BHY159:BID159"/>
    <mergeCell ref="BFK159:BFP159"/>
    <mergeCell ref="BFQ159:BFV159"/>
    <mergeCell ref="BFW159:BGB159"/>
    <mergeCell ref="BGC159:BGH159"/>
    <mergeCell ref="BGI159:BGN159"/>
    <mergeCell ref="BGO159:BGT159"/>
    <mergeCell ref="BEA159:BEF159"/>
    <mergeCell ref="BEG159:BEL159"/>
    <mergeCell ref="BEM159:BER159"/>
    <mergeCell ref="BES159:BEX159"/>
    <mergeCell ref="BEY159:BFD159"/>
    <mergeCell ref="BFE159:BFJ159"/>
    <mergeCell ref="BCQ159:BCV159"/>
    <mergeCell ref="BCW159:BDB159"/>
    <mergeCell ref="BDC159:BDH159"/>
    <mergeCell ref="BDI159:BDN159"/>
    <mergeCell ref="BDO159:BDT159"/>
    <mergeCell ref="BDU159:BDZ159"/>
    <mergeCell ref="BBG159:BBL159"/>
    <mergeCell ref="BBM159:BBR159"/>
    <mergeCell ref="BBS159:BBX159"/>
    <mergeCell ref="BBY159:BCD159"/>
    <mergeCell ref="BCE159:BCJ159"/>
    <mergeCell ref="BCK159:BCP159"/>
    <mergeCell ref="AZW159:BAB159"/>
    <mergeCell ref="BAC159:BAH159"/>
    <mergeCell ref="BAI159:BAN159"/>
    <mergeCell ref="BAO159:BAT159"/>
    <mergeCell ref="BAU159:BAZ159"/>
    <mergeCell ref="BBA159:BBF159"/>
    <mergeCell ref="AYM159:AYR159"/>
    <mergeCell ref="AYS159:AYX159"/>
    <mergeCell ref="AYY159:AZD159"/>
    <mergeCell ref="AZE159:AZJ159"/>
    <mergeCell ref="AZK159:AZP159"/>
    <mergeCell ref="AZQ159:AZV159"/>
    <mergeCell ref="AXC159:AXH159"/>
    <mergeCell ref="AXI159:AXN159"/>
    <mergeCell ref="AXO159:AXT159"/>
    <mergeCell ref="AXU159:AXZ159"/>
    <mergeCell ref="AYA159:AYF159"/>
    <mergeCell ref="AYG159:AYL159"/>
    <mergeCell ref="AVS159:AVX159"/>
    <mergeCell ref="AVY159:AWD159"/>
    <mergeCell ref="AWE159:AWJ159"/>
    <mergeCell ref="AWK159:AWP159"/>
    <mergeCell ref="AWQ159:AWV159"/>
    <mergeCell ref="AWW159:AXB159"/>
    <mergeCell ref="AUI159:AUN159"/>
    <mergeCell ref="AUO159:AUT159"/>
    <mergeCell ref="AUU159:AUZ159"/>
    <mergeCell ref="AVA159:AVF159"/>
    <mergeCell ref="AVG159:AVL159"/>
    <mergeCell ref="AVM159:AVR159"/>
    <mergeCell ref="ASY159:ATD159"/>
    <mergeCell ref="ATE159:ATJ159"/>
    <mergeCell ref="ATK159:ATP159"/>
    <mergeCell ref="ATQ159:ATV159"/>
    <mergeCell ref="ATW159:AUB159"/>
    <mergeCell ref="AUC159:AUH159"/>
    <mergeCell ref="ARO159:ART159"/>
    <mergeCell ref="ARU159:ARZ159"/>
    <mergeCell ref="ASA159:ASF159"/>
    <mergeCell ref="ASG159:ASL159"/>
    <mergeCell ref="ASM159:ASR159"/>
    <mergeCell ref="ASS159:ASX159"/>
    <mergeCell ref="AQE159:AQJ159"/>
    <mergeCell ref="AQK159:AQP159"/>
    <mergeCell ref="AQQ159:AQV159"/>
    <mergeCell ref="AQW159:ARB159"/>
    <mergeCell ref="ARC159:ARH159"/>
    <mergeCell ref="ARI159:ARN159"/>
    <mergeCell ref="AOU159:AOZ159"/>
    <mergeCell ref="APA159:APF159"/>
    <mergeCell ref="APG159:APL159"/>
    <mergeCell ref="APM159:APR159"/>
    <mergeCell ref="APS159:APX159"/>
    <mergeCell ref="APY159:AQD159"/>
    <mergeCell ref="ANK159:ANP159"/>
    <mergeCell ref="ANQ159:ANV159"/>
    <mergeCell ref="ANW159:AOB159"/>
    <mergeCell ref="AOC159:AOH159"/>
    <mergeCell ref="AOI159:AON159"/>
    <mergeCell ref="AOO159:AOT159"/>
    <mergeCell ref="AMA159:AMF159"/>
    <mergeCell ref="AMG159:AML159"/>
    <mergeCell ref="AMM159:AMR159"/>
    <mergeCell ref="AMS159:AMX159"/>
    <mergeCell ref="AMY159:AND159"/>
    <mergeCell ref="ANE159:ANJ159"/>
    <mergeCell ref="AKQ159:AKV159"/>
    <mergeCell ref="AKW159:ALB159"/>
    <mergeCell ref="ALC159:ALH159"/>
    <mergeCell ref="ALI159:ALN159"/>
    <mergeCell ref="ALO159:ALT159"/>
    <mergeCell ref="ALU159:ALZ159"/>
    <mergeCell ref="AJG159:AJL159"/>
    <mergeCell ref="AJM159:AJR159"/>
    <mergeCell ref="AJS159:AJX159"/>
    <mergeCell ref="AJY159:AKD159"/>
    <mergeCell ref="AKE159:AKJ159"/>
    <mergeCell ref="AKK159:AKP159"/>
    <mergeCell ref="AHW159:AIB159"/>
    <mergeCell ref="AIC159:AIH159"/>
    <mergeCell ref="AII159:AIN159"/>
    <mergeCell ref="AIO159:AIT159"/>
    <mergeCell ref="AIU159:AIZ159"/>
    <mergeCell ref="AJA159:AJF159"/>
    <mergeCell ref="AGM159:AGR159"/>
    <mergeCell ref="AGS159:AGX159"/>
    <mergeCell ref="AGY159:AHD159"/>
    <mergeCell ref="AHE159:AHJ159"/>
    <mergeCell ref="AHK159:AHP159"/>
    <mergeCell ref="AHQ159:AHV159"/>
    <mergeCell ref="AFC159:AFH159"/>
    <mergeCell ref="AFI159:AFN159"/>
    <mergeCell ref="AFO159:AFT159"/>
    <mergeCell ref="AFU159:AFZ159"/>
    <mergeCell ref="AGA159:AGF159"/>
    <mergeCell ref="AGG159:AGL159"/>
    <mergeCell ref="ADS159:ADX159"/>
    <mergeCell ref="ADY159:AED159"/>
    <mergeCell ref="AEE159:AEJ159"/>
    <mergeCell ref="AEK159:AEP159"/>
    <mergeCell ref="AEQ159:AEV159"/>
    <mergeCell ref="AEW159:AFB159"/>
    <mergeCell ref="ACI159:ACN159"/>
    <mergeCell ref="ACO159:ACT159"/>
    <mergeCell ref="ACU159:ACZ159"/>
    <mergeCell ref="ADA159:ADF159"/>
    <mergeCell ref="ADG159:ADL159"/>
    <mergeCell ref="ADM159:ADR159"/>
    <mergeCell ref="AAY159:ABD159"/>
    <mergeCell ref="ABE159:ABJ159"/>
    <mergeCell ref="ABK159:ABP159"/>
    <mergeCell ref="ABQ159:ABV159"/>
    <mergeCell ref="ABW159:ACB159"/>
    <mergeCell ref="ACC159:ACH159"/>
    <mergeCell ref="ZO159:ZT159"/>
    <mergeCell ref="ZU159:ZZ159"/>
    <mergeCell ref="AAA159:AAF159"/>
    <mergeCell ref="AAG159:AAL159"/>
    <mergeCell ref="AAM159:AAR159"/>
    <mergeCell ref="AAS159:AAX159"/>
    <mergeCell ref="YE159:YJ159"/>
    <mergeCell ref="YK159:YP159"/>
    <mergeCell ref="YQ159:YV159"/>
    <mergeCell ref="YW159:ZB159"/>
    <mergeCell ref="ZC159:ZH159"/>
    <mergeCell ref="ZI159:ZN159"/>
    <mergeCell ref="WU159:WZ159"/>
    <mergeCell ref="XA159:XF159"/>
    <mergeCell ref="XG159:XL159"/>
    <mergeCell ref="XM159:XR159"/>
    <mergeCell ref="XS159:XX159"/>
    <mergeCell ref="XY159:YD159"/>
    <mergeCell ref="VK159:VP159"/>
    <mergeCell ref="VQ159:VV159"/>
    <mergeCell ref="VW159:WB159"/>
    <mergeCell ref="WC159:WH159"/>
    <mergeCell ref="WI159:WN159"/>
    <mergeCell ref="WO159:WT159"/>
    <mergeCell ref="UA159:UF159"/>
    <mergeCell ref="UG159:UL159"/>
    <mergeCell ref="UM159:UR159"/>
    <mergeCell ref="US159:UX159"/>
    <mergeCell ref="UY159:VD159"/>
    <mergeCell ref="VE159:VJ159"/>
    <mergeCell ref="SQ159:SV159"/>
    <mergeCell ref="SW159:TB159"/>
    <mergeCell ref="TC159:TH159"/>
    <mergeCell ref="TI159:TN159"/>
    <mergeCell ref="TO159:TT159"/>
    <mergeCell ref="TU159:TZ159"/>
    <mergeCell ref="RG159:RL159"/>
    <mergeCell ref="RM159:RR159"/>
    <mergeCell ref="RS159:RX159"/>
    <mergeCell ref="RY159:SD159"/>
    <mergeCell ref="SE159:SJ159"/>
    <mergeCell ref="SK159:SP159"/>
    <mergeCell ref="PW159:QB159"/>
    <mergeCell ref="QC159:QH159"/>
    <mergeCell ref="QI159:QN159"/>
    <mergeCell ref="QO159:QT159"/>
    <mergeCell ref="QU159:QZ159"/>
    <mergeCell ref="RA159:RF159"/>
    <mergeCell ref="OM159:OR159"/>
    <mergeCell ref="OS159:OX159"/>
    <mergeCell ref="OY159:PD159"/>
    <mergeCell ref="PE159:PJ159"/>
    <mergeCell ref="PK159:PP159"/>
    <mergeCell ref="PQ159:PV159"/>
    <mergeCell ref="NC159:NH159"/>
    <mergeCell ref="NI159:NN159"/>
    <mergeCell ref="NO159:NT159"/>
    <mergeCell ref="NU159:NZ159"/>
    <mergeCell ref="OA159:OF159"/>
    <mergeCell ref="OG159:OL159"/>
    <mergeCell ref="LS159:LX159"/>
    <mergeCell ref="LY159:MD159"/>
    <mergeCell ref="ME159:MJ159"/>
    <mergeCell ref="MK159:MP159"/>
    <mergeCell ref="MQ159:MV159"/>
    <mergeCell ref="MW159:NB159"/>
    <mergeCell ref="KI159:KN159"/>
    <mergeCell ref="KO159:KT159"/>
    <mergeCell ref="KU159:KZ159"/>
    <mergeCell ref="LA159:LF159"/>
    <mergeCell ref="LG159:LL159"/>
    <mergeCell ref="LM159:LR159"/>
    <mergeCell ref="IY159:JD159"/>
    <mergeCell ref="JE159:JJ159"/>
    <mergeCell ref="JK159:JP159"/>
    <mergeCell ref="JQ159:JV159"/>
    <mergeCell ref="JW159:KB159"/>
    <mergeCell ref="KC159:KH159"/>
    <mergeCell ref="HO159:HT159"/>
    <mergeCell ref="HU159:HZ159"/>
    <mergeCell ref="IA159:IF159"/>
    <mergeCell ref="IG159:IL159"/>
    <mergeCell ref="IM159:IR159"/>
    <mergeCell ref="IS159:IX159"/>
    <mergeCell ref="GE159:GJ159"/>
    <mergeCell ref="GK159:GP159"/>
    <mergeCell ref="GQ159:GV159"/>
    <mergeCell ref="GW159:HB159"/>
    <mergeCell ref="HC159:HH159"/>
    <mergeCell ref="HI159:HN159"/>
    <mergeCell ref="EU159:EZ159"/>
    <mergeCell ref="FA159:FF159"/>
    <mergeCell ref="FG159:FL159"/>
    <mergeCell ref="FM159:FR159"/>
    <mergeCell ref="FS159:FX159"/>
    <mergeCell ref="FY159:GD159"/>
    <mergeCell ref="DK159:DP159"/>
    <mergeCell ref="DQ159:DV159"/>
    <mergeCell ref="DW159:EB159"/>
    <mergeCell ref="EC159:EH159"/>
    <mergeCell ref="EI159:EN159"/>
    <mergeCell ref="EO159:ET159"/>
    <mergeCell ref="CA159:CF159"/>
    <mergeCell ref="CG159:CL159"/>
    <mergeCell ref="CM159:CR159"/>
    <mergeCell ref="CS159:CX159"/>
    <mergeCell ref="CY159:DD159"/>
    <mergeCell ref="DE159:DJ159"/>
    <mergeCell ref="AQ159:AV159"/>
    <mergeCell ref="AW159:BB159"/>
    <mergeCell ref="BC159:BH159"/>
    <mergeCell ref="BI159:BN159"/>
    <mergeCell ref="BO159:BT159"/>
    <mergeCell ref="BU159:BZ159"/>
    <mergeCell ref="XEO158:XET158"/>
    <mergeCell ref="XEU158:XEZ158"/>
    <mergeCell ref="XFA158:XFD158"/>
    <mergeCell ref="A159:F159"/>
    <mergeCell ref="G159:L159"/>
    <mergeCell ref="M159:R159"/>
    <mergeCell ref="S159:X159"/>
    <mergeCell ref="Y159:AD159"/>
    <mergeCell ref="AE159:AJ159"/>
    <mergeCell ref="AK159:AP159"/>
    <mergeCell ref="XDE158:XDJ158"/>
    <mergeCell ref="XDK158:XDP158"/>
    <mergeCell ref="XDQ158:XDV158"/>
    <mergeCell ref="XDW158:XEB158"/>
    <mergeCell ref="XEC158:XEH158"/>
    <mergeCell ref="XEI158:XEN158"/>
    <mergeCell ref="XBU158:XBZ158"/>
    <mergeCell ref="XCA158:XCF158"/>
    <mergeCell ref="XCG158:XCL158"/>
    <mergeCell ref="XCM158:XCR158"/>
    <mergeCell ref="XCS158:XCX158"/>
    <mergeCell ref="XCY158:XDD158"/>
    <mergeCell ref="XAK158:XAP158"/>
    <mergeCell ref="XAQ158:XAV158"/>
    <mergeCell ref="XAW158:XBB158"/>
    <mergeCell ref="XBC158:XBH158"/>
    <mergeCell ref="XBI158:XBN158"/>
    <mergeCell ref="XBO158:XBT158"/>
    <mergeCell ref="WZA158:WZF158"/>
    <mergeCell ref="WZG158:WZL158"/>
    <mergeCell ref="WZM158:WZR158"/>
    <mergeCell ref="WZS158:WZX158"/>
    <mergeCell ref="WZY158:XAD158"/>
    <mergeCell ref="XAE158:XAJ158"/>
    <mergeCell ref="WXQ158:WXV158"/>
    <mergeCell ref="WXW158:WYB158"/>
    <mergeCell ref="WYC158:WYH158"/>
    <mergeCell ref="WYI158:WYN158"/>
    <mergeCell ref="WYO158:WYT158"/>
    <mergeCell ref="WYU158:WYZ158"/>
    <mergeCell ref="WWG158:WWL158"/>
    <mergeCell ref="WWM158:WWR158"/>
    <mergeCell ref="WWS158:WWX158"/>
    <mergeCell ref="WWY158:WXD158"/>
    <mergeCell ref="WXE158:WXJ158"/>
    <mergeCell ref="WXK158:WXP158"/>
    <mergeCell ref="WUW158:WVB158"/>
    <mergeCell ref="WVC158:WVH158"/>
    <mergeCell ref="WVI158:WVN158"/>
    <mergeCell ref="WVO158:WVT158"/>
    <mergeCell ref="WVU158:WVZ158"/>
    <mergeCell ref="WWA158:WWF158"/>
    <mergeCell ref="WTM158:WTR158"/>
    <mergeCell ref="WTS158:WTX158"/>
    <mergeCell ref="WTY158:WUD158"/>
    <mergeCell ref="WUE158:WUJ158"/>
    <mergeCell ref="WUK158:WUP158"/>
    <mergeCell ref="WUQ158:WUV158"/>
    <mergeCell ref="WSC158:WSH158"/>
    <mergeCell ref="WSI158:WSN158"/>
    <mergeCell ref="WSO158:WST158"/>
    <mergeCell ref="WSU158:WSZ158"/>
    <mergeCell ref="WTA158:WTF158"/>
    <mergeCell ref="WTG158:WTL158"/>
    <mergeCell ref="WQS158:WQX158"/>
    <mergeCell ref="WQY158:WRD158"/>
    <mergeCell ref="WRE158:WRJ158"/>
    <mergeCell ref="WRK158:WRP158"/>
    <mergeCell ref="WRQ158:WRV158"/>
    <mergeCell ref="WRW158:WSB158"/>
    <mergeCell ref="WPI158:WPN158"/>
    <mergeCell ref="WPO158:WPT158"/>
    <mergeCell ref="WPU158:WPZ158"/>
    <mergeCell ref="WQA158:WQF158"/>
    <mergeCell ref="WQG158:WQL158"/>
    <mergeCell ref="WQM158:WQR158"/>
    <mergeCell ref="WNY158:WOD158"/>
    <mergeCell ref="WOE158:WOJ158"/>
    <mergeCell ref="WOK158:WOP158"/>
    <mergeCell ref="WOQ158:WOV158"/>
    <mergeCell ref="WOW158:WPB158"/>
    <mergeCell ref="WPC158:WPH158"/>
    <mergeCell ref="WMO158:WMT158"/>
    <mergeCell ref="WMU158:WMZ158"/>
    <mergeCell ref="WNA158:WNF158"/>
    <mergeCell ref="WNG158:WNL158"/>
    <mergeCell ref="WNM158:WNR158"/>
    <mergeCell ref="WNS158:WNX158"/>
    <mergeCell ref="WLE158:WLJ158"/>
    <mergeCell ref="WLK158:WLP158"/>
    <mergeCell ref="WLQ158:WLV158"/>
    <mergeCell ref="WLW158:WMB158"/>
    <mergeCell ref="WMC158:WMH158"/>
    <mergeCell ref="WMI158:WMN158"/>
    <mergeCell ref="WJU158:WJZ158"/>
    <mergeCell ref="WKA158:WKF158"/>
    <mergeCell ref="WKG158:WKL158"/>
    <mergeCell ref="WKM158:WKR158"/>
    <mergeCell ref="WKS158:WKX158"/>
    <mergeCell ref="WKY158:WLD158"/>
    <mergeCell ref="WIK158:WIP158"/>
    <mergeCell ref="WIQ158:WIV158"/>
    <mergeCell ref="WIW158:WJB158"/>
    <mergeCell ref="WJC158:WJH158"/>
    <mergeCell ref="WJI158:WJN158"/>
    <mergeCell ref="WJO158:WJT158"/>
    <mergeCell ref="WHA158:WHF158"/>
    <mergeCell ref="WHG158:WHL158"/>
    <mergeCell ref="WHM158:WHR158"/>
    <mergeCell ref="WHS158:WHX158"/>
    <mergeCell ref="WHY158:WID158"/>
    <mergeCell ref="WIE158:WIJ158"/>
    <mergeCell ref="WFQ158:WFV158"/>
    <mergeCell ref="WFW158:WGB158"/>
    <mergeCell ref="WGC158:WGH158"/>
    <mergeCell ref="WGI158:WGN158"/>
    <mergeCell ref="WGO158:WGT158"/>
    <mergeCell ref="WGU158:WGZ158"/>
    <mergeCell ref="WEG158:WEL158"/>
    <mergeCell ref="WEM158:WER158"/>
    <mergeCell ref="WES158:WEX158"/>
    <mergeCell ref="WEY158:WFD158"/>
    <mergeCell ref="WFE158:WFJ158"/>
    <mergeCell ref="WFK158:WFP158"/>
    <mergeCell ref="WCW158:WDB158"/>
    <mergeCell ref="WDC158:WDH158"/>
    <mergeCell ref="WDI158:WDN158"/>
    <mergeCell ref="WDO158:WDT158"/>
    <mergeCell ref="WDU158:WDZ158"/>
    <mergeCell ref="WEA158:WEF158"/>
    <mergeCell ref="WBM158:WBR158"/>
    <mergeCell ref="WBS158:WBX158"/>
    <mergeCell ref="WBY158:WCD158"/>
    <mergeCell ref="WCE158:WCJ158"/>
    <mergeCell ref="WCK158:WCP158"/>
    <mergeCell ref="WCQ158:WCV158"/>
    <mergeCell ref="WAC158:WAH158"/>
    <mergeCell ref="WAI158:WAN158"/>
    <mergeCell ref="WAO158:WAT158"/>
    <mergeCell ref="WAU158:WAZ158"/>
    <mergeCell ref="WBA158:WBF158"/>
    <mergeCell ref="WBG158:WBL158"/>
    <mergeCell ref="VYS158:VYX158"/>
    <mergeCell ref="VYY158:VZD158"/>
    <mergeCell ref="VZE158:VZJ158"/>
    <mergeCell ref="VZK158:VZP158"/>
    <mergeCell ref="VZQ158:VZV158"/>
    <mergeCell ref="VZW158:WAB158"/>
    <mergeCell ref="VXI158:VXN158"/>
    <mergeCell ref="VXO158:VXT158"/>
    <mergeCell ref="VXU158:VXZ158"/>
    <mergeCell ref="VYA158:VYF158"/>
    <mergeCell ref="VYG158:VYL158"/>
    <mergeCell ref="VYM158:VYR158"/>
    <mergeCell ref="VVY158:VWD158"/>
    <mergeCell ref="VWE158:VWJ158"/>
    <mergeCell ref="VWK158:VWP158"/>
    <mergeCell ref="VWQ158:VWV158"/>
    <mergeCell ref="VWW158:VXB158"/>
    <mergeCell ref="VXC158:VXH158"/>
    <mergeCell ref="VUO158:VUT158"/>
    <mergeCell ref="VUU158:VUZ158"/>
    <mergeCell ref="VVA158:VVF158"/>
    <mergeCell ref="VVG158:VVL158"/>
    <mergeCell ref="VVM158:VVR158"/>
    <mergeCell ref="VVS158:VVX158"/>
    <mergeCell ref="VTE158:VTJ158"/>
    <mergeCell ref="VTK158:VTP158"/>
    <mergeCell ref="VTQ158:VTV158"/>
    <mergeCell ref="VTW158:VUB158"/>
    <mergeCell ref="VUC158:VUH158"/>
    <mergeCell ref="VUI158:VUN158"/>
    <mergeCell ref="VRU158:VRZ158"/>
    <mergeCell ref="VSA158:VSF158"/>
    <mergeCell ref="VSG158:VSL158"/>
    <mergeCell ref="VSM158:VSR158"/>
    <mergeCell ref="VSS158:VSX158"/>
    <mergeCell ref="VSY158:VTD158"/>
    <mergeCell ref="VQK158:VQP158"/>
    <mergeCell ref="VQQ158:VQV158"/>
    <mergeCell ref="VQW158:VRB158"/>
    <mergeCell ref="VRC158:VRH158"/>
    <mergeCell ref="VRI158:VRN158"/>
    <mergeCell ref="VRO158:VRT158"/>
    <mergeCell ref="VPA158:VPF158"/>
    <mergeCell ref="VPG158:VPL158"/>
    <mergeCell ref="VPM158:VPR158"/>
    <mergeCell ref="VPS158:VPX158"/>
    <mergeCell ref="VPY158:VQD158"/>
    <mergeCell ref="VQE158:VQJ158"/>
    <mergeCell ref="VNQ158:VNV158"/>
    <mergeCell ref="VNW158:VOB158"/>
    <mergeCell ref="VOC158:VOH158"/>
    <mergeCell ref="VOI158:VON158"/>
    <mergeCell ref="VOO158:VOT158"/>
    <mergeCell ref="VOU158:VOZ158"/>
    <mergeCell ref="VMG158:VML158"/>
    <mergeCell ref="VMM158:VMR158"/>
    <mergeCell ref="VMS158:VMX158"/>
    <mergeCell ref="VMY158:VND158"/>
    <mergeCell ref="VNE158:VNJ158"/>
    <mergeCell ref="VNK158:VNP158"/>
    <mergeCell ref="VKW158:VLB158"/>
    <mergeCell ref="VLC158:VLH158"/>
    <mergeCell ref="VLI158:VLN158"/>
    <mergeCell ref="VLO158:VLT158"/>
    <mergeCell ref="VLU158:VLZ158"/>
    <mergeCell ref="VMA158:VMF158"/>
    <mergeCell ref="VJM158:VJR158"/>
    <mergeCell ref="VJS158:VJX158"/>
    <mergeCell ref="VJY158:VKD158"/>
    <mergeCell ref="VKE158:VKJ158"/>
    <mergeCell ref="VKK158:VKP158"/>
    <mergeCell ref="VKQ158:VKV158"/>
    <mergeCell ref="VIC158:VIH158"/>
    <mergeCell ref="VII158:VIN158"/>
    <mergeCell ref="VIO158:VIT158"/>
    <mergeCell ref="VIU158:VIZ158"/>
    <mergeCell ref="VJA158:VJF158"/>
    <mergeCell ref="VJG158:VJL158"/>
    <mergeCell ref="VGS158:VGX158"/>
    <mergeCell ref="VGY158:VHD158"/>
    <mergeCell ref="VHE158:VHJ158"/>
    <mergeCell ref="VHK158:VHP158"/>
    <mergeCell ref="VHQ158:VHV158"/>
    <mergeCell ref="VHW158:VIB158"/>
    <mergeCell ref="VFI158:VFN158"/>
    <mergeCell ref="VFO158:VFT158"/>
    <mergeCell ref="VFU158:VFZ158"/>
    <mergeCell ref="VGA158:VGF158"/>
    <mergeCell ref="VGG158:VGL158"/>
    <mergeCell ref="VGM158:VGR158"/>
    <mergeCell ref="VDY158:VED158"/>
    <mergeCell ref="VEE158:VEJ158"/>
    <mergeCell ref="VEK158:VEP158"/>
    <mergeCell ref="VEQ158:VEV158"/>
    <mergeCell ref="VEW158:VFB158"/>
    <mergeCell ref="VFC158:VFH158"/>
    <mergeCell ref="VCO158:VCT158"/>
    <mergeCell ref="VCU158:VCZ158"/>
    <mergeCell ref="VDA158:VDF158"/>
    <mergeCell ref="VDG158:VDL158"/>
    <mergeCell ref="VDM158:VDR158"/>
    <mergeCell ref="VDS158:VDX158"/>
    <mergeCell ref="VBE158:VBJ158"/>
    <mergeCell ref="VBK158:VBP158"/>
    <mergeCell ref="VBQ158:VBV158"/>
    <mergeCell ref="VBW158:VCB158"/>
    <mergeCell ref="VCC158:VCH158"/>
    <mergeCell ref="VCI158:VCN158"/>
    <mergeCell ref="UZU158:UZZ158"/>
    <mergeCell ref="VAA158:VAF158"/>
    <mergeCell ref="VAG158:VAL158"/>
    <mergeCell ref="VAM158:VAR158"/>
    <mergeCell ref="VAS158:VAX158"/>
    <mergeCell ref="VAY158:VBD158"/>
    <mergeCell ref="UYK158:UYP158"/>
    <mergeCell ref="UYQ158:UYV158"/>
    <mergeCell ref="UYW158:UZB158"/>
    <mergeCell ref="UZC158:UZH158"/>
    <mergeCell ref="UZI158:UZN158"/>
    <mergeCell ref="UZO158:UZT158"/>
    <mergeCell ref="UXA158:UXF158"/>
    <mergeCell ref="UXG158:UXL158"/>
    <mergeCell ref="UXM158:UXR158"/>
    <mergeCell ref="UXS158:UXX158"/>
    <mergeCell ref="UXY158:UYD158"/>
    <mergeCell ref="UYE158:UYJ158"/>
    <mergeCell ref="UVQ158:UVV158"/>
    <mergeCell ref="UVW158:UWB158"/>
    <mergeCell ref="UWC158:UWH158"/>
    <mergeCell ref="UWI158:UWN158"/>
    <mergeCell ref="UWO158:UWT158"/>
    <mergeCell ref="UWU158:UWZ158"/>
    <mergeCell ref="UUG158:UUL158"/>
    <mergeCell ref="UUM158:UUR158"/>
    <mergeCell ref="UUS158:UUX158"/>
    <mergeCell ref="UUY158:UVD158"/>
    <mergeCell ref="UVE158:UVJ158"/>
    <mergeCell ref="UVK158:UVP158"/>
    <mergeCell ref="USW158:UTB158"/>
    <mergeCell ref="UTC158:UTH158"/>
    <mergeCell ref="UTI158:UTN158"/>
    <mergeCell ref="UTO158:UTT158"/>
    <mergeCell ref="UTU158:UTZ158"/>
    <mergeCell ref="UUA158:UUF158"/>
    <mergeCell ref="URM158:URR158"/>
    <mergeCell ref="URS158:URX158"/>
    <mergeCell ref="URY158:USD158"/>
    <mergeCell ref="USE158:USJ158"/>
    <mergeCell ref="USK158:USP158"/>
    <mergeCell ref="USQ158:USV158"/>
    <mergeCell ref="UQC158:UQH158"/>
    <mergeCell ref="UQI158:UQN158"/>
    <mergeCell ref="UQO158:UQT158"/>
    <mergeCell ref="UQU158:UQZ158"/>
    <mergeCell ref="URA158:URF158"/>
    <mergeCell ref="URG158:URL158"/>
    <mergeCell ref="UOS158:UOX158"/>
    <mergeCell ref="UOY158:UPD158"/>
    <mergeCell ref="UPE158:UPJ158"/>
    <mergeCell ref="UPK158:UPP158"/>
    <mergeCell ref="UPQ158:UPV158"/>
    <mergeCell ref="UPW158:UQB158"/>
    <mergeCell ref="UNI158:UNN158"/>
    <mergeCell ref="UNO158:UNT158"/>
    <mergeCell ref="UNU158:UNZ158"/>
    <mergeCell ref="UOA158:UOF158"/>
    <mergeCell ref="UOG158:UOL158"/>
    <mergeCell ref="UOM158:UOR158"/>
    <mergeCell ref="ULY158:UMD158"/>
    <mergeCell ref="UME158:UMJ158"/>
    <mergeCell ref="UMK158:UMP158"/>
    <mergeCell ref="UMQ158:UMV158"/>
    <mergeCell ref="UMW158:UNB158"/>
    <mergeCell ref="UNC158:UNH158"/>
    <mergeCell ref="UKO158:UKT158"/>
    <mergeCell ref="UKU158:UKZ158"/>
    <mergeCell ref="ULA158:ULF158"/>
    <mergeCell ref="ULG158:ULL158"/>
    <mergeCell ref="ULM158:ULR158"/>
    <mergeCell ref="ULS158:ULX158"/>
    <mergeCell ref="UJE158:UJJ158"/>
    <mergeCell ref="UJK158:UJP158"/>
    <mergeCell ref="UJQ158:UJV158"/>
    <mergeCell ref="UJW158:UKB158"/>
    <mergeCell ref="UKC158:UKH158"/>
    <mergeCell ref="UKI158:UKN158"/>
    <mergeCell ref="UHU158:UHZ158"/>
    <mergeCell ref="UIA158:UIF158"/>
    <mergeCell ref="UIG158:UIL158"/>
    <mergeCell ref="UIM158:UIR158"/>
    <mergeCell ref="UIS158:UIX158"/>
    <mergeCell ref="UIY158:UJD158"/>
    <mergeCell ref="UGK158:UGP158"/>
    <mergeCell ref="UGQ158:UGV158"/>
    <mergeCell ref="UGW158:UHB158"/>
    <mergeCell ref="UHC158:UHH158"/>
    <mergeCell ref="UHI158:UHN158"/>
    <mergeCell ref="UHO158:UHT158"/>
    <mergeCell ref="UFA158:UFF158"/>
    <mergeCell ref="UFG158:UFL158"/>
    <mergeCell ref="UFM158:UFR158"/>
    <mergeCell ref="UFS158:UFX158"/>
    <mergeCell ref="UFY158:UGD158"/>
    <mergeCell ref="UGE158:UGJ158"/>
    <mergeCell ref="UDQ158:UDV158"/>
    <mergeCell ref="UDW158:UEB158"/>
    <mergeCell ref="UEC158:UEH158"/>
    <mergeCell ref="UEI158:UEN158"/>
    <mergeCell ref="UEO158:UET158"/>
    <mergeCell ref="UEU158:UEZ158"/>
    <mergeCell ref="UCG158:UCL158"/>
    <mergeCell ref="UCM158:UCR158"/>
    <mergeCell ref="UCS158:UCX158"/>
    <mergeCell ref="UCY158:UDD158"/>
    <mergeCell ref="UDE158:UDJ158"/>
    <mergeCell ref="UDK158:UDP158"/>
    <mergeCell ref="UAW158:UBB158"/>
    <mergeCell ref="UBC158:UBH158"/>
    <mergeCell ref="UBI158:UBN158"/>
    <mergeCell ref="UBO158:UBT158"/>
    <mergeCell ref="UBU158:UBZ158"/>
    <mergeCell ref="UCA158:UCF158"/>
    <mergeCell ref="TZM158:TZR158"/>
    <mergeCell ref="TZS158:TZX158"/>
    <mergeCell ref="TZY158:UAD158"/>
    <mergeCell ref="UAE158:UAJ158"/>
    <mergeCell ref="UAK158:UAP158"/>
    <mergeCell ref="UAQ158:UAV158"/>
    <mergeCell ref="TYC158:TYH158"/>
    <mergeCell ref="TYI158:TYN158"/>
    <mergeCell ref="TYO158:TYT158"/>
    <mergeCell ref="TYU158:TYZ158"/>
    <mergeCell ref="TZA158:TZF158"/>
    <mergeCell ref="TZG158:TZL158"/>
    <mergeCell ref="TWS158:TWX158"/>
    <mergeCell ref="TWY158:TXD158"/>
    <mergeCell ref="TXE158:TXJ158"/>
    <mergeCell ref="TXK158:TXP158"/>
    <mergeCell ref="TXQ158:TXV158"/>
    <mergeCell ref="TXW158:TYB158"/>
    <mergeCell ref="TVI158:TVN158"/>
    <mergeCell ref="TVO158:TVT158"/>
    <mergeCell ref="TVU158:TVZ158"/>
    <mergeCell ref="TWA158:TWF158"/>
    <mergeCell ref="TWG158:TWL158"/>
    <mergeCell ref="TWM158:TWR158"/>
    <mergeCell ref="TTY158:TUD158"/>
    <mergeCell ref="TUE158:TUJ158"/>
    <mergeCell ref="TUK158:TUP158"/>
    <mergeCell ref="TUQ158:TUV158"/>
    <mergeCell ref="TUW158:TVB158"/>
    <mergeCell ref="TVC158:TVH158"/>
    <mergeCell ref="TSO158:TST158"/>
    <mergeCell ref="TSU158:TSZ158"/>
    <mergeCell ref="TTA158:TTF158"/>
    <mergeCell ref="TTG158:TTL158"/>
    <mergeCell ref="TTM158:TTR158"/>
    <mergeCell ref="TTS158:TTX158"/>
    <mergeCell ref="TRE158:TRJ158"/>
    <mergeCell ref="TRK158:TRP158"/>
    <mergeCell ref="TRQ158:TRV158"/>
    <mergeCell ref="TRW158:TSB158"/>
    <mergeCell ref="TSC158:TSH158"/>
    <mergeCell ref="TSI158:TSN158"/>
    <mergeCell ref="TPU158:TPZ158"/>
    <mergeCell ref="TQA158:TQF158"/>
    <mergeCell ref="TQG158:TQL158"/>
    <mergeCell ref="TQM158:TQR158"/>
    <mergeCell ref="TQS158:TQX158"/>
    <mergeCell ref="TQY158:TRD158"/>
    <mergeCell ref="TOK158:TOP158"/>
    <mergeCell ref="TOQ158:TOV158"/>
    <mergeCell ref="TOW158:TPB158"/>
    <mergeCell ref="TPC158:TPH158"/>
    <mergeCell ref="TPI158:TPN158"/>
    <mergeCell ref="TPO158:TPT158"/>
    <mergeCell ref="TNA158:TNF158"/>
    <mergeCell ref="TNG158:TNL158"/>
    <mergeCell ref="TNM158:TNR158"/>
    <mergeCell ref="TNS158:TNX158"/>
    <mergeCell ref="TNY158:TOD158"/>
    <mergeCell ref="TOE158:TOJ158"/>
    <mergeCell ref="TLQ158:TLV158"/>
    <mergeCell ref="TLW158:TMB158"/>
    <mergeCell ref="TMC158:TMH158"/>
    <mergeCell ref="TMI158:TMN158"/>
    <mergeCell ref="TMO158:TMT158"/>
    <mergeCell ref="TMU158:TMZ158"/>
    <mergeCell ref="TKG158:TKL158"/>
    <mergeCell ref="TKM158:TKR158"/>
    <mergeCell ref="TKS158:TKX158"/>
    <mergeCell ref="TKY158:TLD158"/>
    <mergeCell ref="TLE158:TLJ158"/>
    <mergeCell ref="TLK158:TLP158"/>
    <mergeCell ref="TIW158:TJB158"/>
    <mergeCell ref="TJC158:TJH158"/>
    <mergeCell ref="TJI158:TJN158"/>
    <mergeCell ref="TJO158:TJT158"/>
    <mergeCell ref="TJU158:TJZ158"/>
    <mergeCell ref="TKA158:TKF158"/>
    <mergeCell ref="THM158:THR158"/>
    <mergeCell ref="THS158:THX158"/>
    <mergeCell ref="THY158:TID158"/>
    <mergeCell ref="TIE158:TIJ158"/>
    <mergeCell ref="TIK158:TIP158"/>
    <mergeCell ref="TIQ158:TIV158"/>
    <mergeCell ref="TGC158:TGH158"/>
    <mergeCell ref="TGI158:TGN158"/>
    <mergeCell ref="TGO158:TGT158"/>
    <mergeCell ref="TGU158:TGZ158"/>
    <mergeCell ref="THA158:THF158"/>
    <mergeCell ref="THG158:THL158"/>
    <mergeCell ref="TES158:TEX158"/>
    <mergeCell ref="TEY158:TFD158"/>
    <mergeCell ref="TFE158:TFJ158"/>
    <mergeCell ref="TFK158:TFP158"/>
    <mergeCell ref="TFQ158:TFV158"/>
    <mergeCell ref="TFW158:TGB158"/>
    <mergeCell ref="TDI158:TDN158"/>
    <mergeCell ref="TDO158:TDT158"/>
    <mergeCell ref="TDU158:TDZ158"/>
    <mergeCell ref="TEA158:TEF158"/>
    <mergeCell ref="TEG158:TEL158"/>
    <mergeCell ref="TEM158:TER158"/>
    <mergeCell ref="TBY158:TCD158"/>
    <mergeCell ref="TCE158:TCJ158"/>
    <mergeCell ref="TCK158:TCP158"/>
    <mergeCell ref="TCQ158:TCV158"/>
    <mergeCell ref="TCW158:TDB158"/>
    <mergeCell ref="TDC158:TDH158"/>
    <mergeCell ref="TAO158:TAT158"/>
    <mergeCell ref="TAU158:TAZ158"/>
    <mergeCell ref="TBA158:TBF158"/>
    <mergeCell ref="TBG158:TBL158"/>
    <mergeCell ref="TBM158:TBR158"/>
    <mergeCell ref="TBS158:TBX158"/>
    <mergeCell ref="SZE158:SZJ158"/>
    <mergeCell ref="SZK158:SZP158"/>
    <mergeCell ref="SZQ158:SZV158"/>
    <mergeCell ref="SZW158:TAB158"/>
    <mergeCell ref="TAC158:TAH158"/>
    <mergeCell ref="TAI158:TAN158"/>
    <mergeCell ref="SXU158:SXZ158"/>
    <mergeCell ref="SYA158:SYF158"/>
    <mergeCell ref="SYG158:SYL158"/>
    <mergeCell ref="SYM158:SYR158"/>
    <mergeCell ref="SYS158:SYX158"/>
    <mergeCell ref="SYY158:SZD158"/>
    <mergeCell ref="SWK158:SWP158"/>
    <mergeCell ref="SWQ158:SWV158"/>
    <mergeCell ref="SWW158:SXB158"/>
    <mergeCell ref="SXC158:SXH158"/>
    <mergeCell ref="SXI158:SXN158"/>
    <mergeCell ref="SXO158:SXT158"/>
    <mergeCell ref="SVA158:SVF158"/>
    <mergeCell ref="SVG158:SVL158"/>
    <mergeCell ref="SVM158:SVR158"/>
    <mergeCell ref="SVS158:SVX158"/>
    <mergeCell ref="SVY158:SWD158"/>
    <mergeCell ref="SWE158:SWJ158"/>
    <mergeCell ref="STQ158:STV158"/>
    <mergeCell ref="STW158:SUB158"/>
    <mergeCell ref="SUC158:SUH158"/>
    <mergeCell ref="SUI158:SUN158"/>
    <mergeCell ref="SUO158:SUT158"/>
    <mergeCell ref="SUU158:SUZ158"/>
    <mergeCell ref="SSG158:SSL158"/>
    <mergeCell ref="SSM158:SSR158"/>
    <mergeCell ref="SSS158:SSX158"/>
    <mergeCell ref="SSY158:STD158"/>
    <mergeCell ref="STE158:STJ158"/>
    <mergeCell ref="STK158:STP158"/>
    <mergeCell ref="SQW158:SRB158"/>
    <mergeCell ref="SRC158:SRH158"/>
    <mergeCell ref="SRI158:SRN158"/>
    <mergeCell ref="SRO158:SRT158"/>
    <mergeCell ref="SRU158:SRZ158"/>
    <mergeCell ref="SSA158:SSF158"/>
    <mergeCell ref="SPM158:SPR158"/>
    <mergeCell ref="SPS158:SPX158"/>
    <mergeCell ref="SPY158:SQD158"/>
    <mergeCell ref="SQE158:SQJ158"/>
    <mergeCell ref="SQK158:SQP158"/>
    <mergeCell ref="SQQ158:SQV158"/>
    <mergeCell ref="SOC158:SOH158"/>
    <mergeCell ref="SOI158:SON158"/>
    <mergeCell ref="SOO158:SOT158"/>
    <mergeCell ref="SOU158:SOZ158"/>
    <mergeCell ref="SPA158:SPF158"/>
    <mergeCell ref="SPG158:SPL158"/>
    <mergeCell ref="SMS158:SMX158"/>
    <mergeCell ref="SMY158:SND158"/>
    <mergeCell ref="SNE158:SNJ158"/>
    <mergeCell ref="SNK158:SNP158"/>
    <mergeCell ref="SNQ158:SNV158"/>
    <mergeCell ref="SNW158:SOB158"/>
    <mergeCell ref="SLI158:SLN158"/>
    <mergeCell ref="SLO158:SLT158"/>
    <mergeCell ref="SLU158:SLZ158"/>
    <mergeCell ref="SMA158:SMF158"/>
    <mergeCell ref="SMG158:SML158"/>
    <mergeCell ref="SMM158:SMR158"/>
    <mergeCell ref="SJY158:SKD158"/>
    <mergeCell ref="SKE158:SKJ158"/>
    <mergeCell ref="SKK158:SKP158"/>
    <mergeCell ref="SKQ158:SKV158"/>
    <mergeCell ref="SKW158:SLB158"/>
    <mergeCell ref="SLC158:SLH158"/>
    <mergeCell ref="SIO158:SIT158"/>
    <mergeCell ref="SIU158:SIZ158"/>
    <mergeCell ref="SJA158:SJF158"/>
    <mergeCell ref="SJG158:SJL158"/>
    <mergeCell ref="SJM158:SJR158"/>
    <mergeCell ref="SJS158:SJX158"/>
    <mergeCell ref="SHE158:SHJ158"/>
    <mergeCell ref="SHK158:SHP158"/>
    <mergeCell ref="SHQ158:SHV158"/>
    <mergeCell ref="SHW158:SIB158"/>
    <mergeCell ref="SIC158:SIH158"/>
    <mergeCell ref="SII158:SIN158"/>
    <mergeCell ref="SFU158:SFZ158"/>
    <mergeCell ref="SGA158:SGF158"/>
    <mergeCell ref="SGG158:SGL158"/>
    <mergeCell ref="SGM158:SGR158"/>
    <mergeCell ref="SGS158:SGX158"/>
    <mergeCell ref="SGY158:SHD158"/>
    <mergeCell ref="SEK158:SEP158"/>
    <mergeCell ref="SEQ158:SEV158"/>
    <mergeCell ref="SEW158:SFB158"/>
    <mergeCell ref="SFC158:SFH158"/>
    <mergeCell ref="SFI158:SFN158"/>
    <mergeCell ref="SFO158:SFT158"/>
    <mergeCell ref="SDA158:SDF158"/>
    <mergeCell ref="SDG158:SDL158"/>
    <mergeCell ref="SDM158:SDR158"/>
    <mergeCell ref="SDS158:SDX158"/>
    <mergeCell ref="SDY158:SED158"/>
    <mergeCell ref="SEE158:SEJ158"/>
    <mergeCell ref="SBQ158:SBV158"/>
    <mergeCell ref="SBW158:SCB158"/>
    <mergeCell ref="SCC158:SCH158"/>
    <mergeCell ref="SCI158:SCN158"/>
    <mergeCell ref="SCO158:SCT158"/>
    <mergeCell ref="SCU158:SCZ158"/>
    <mergeCell ref="SAG158:SAL158"/>
    <mergeCell ref="SAM158:SAR158"/>
    <mergeCell ref="SAS158:SAX158"/>
    <mergeCell ref="SAY158:SBD158"/>
    <mergeCell ref="SBE158:SBJ158"/>
    <mergeCell ref="SBK158:SBP158"/>
    <mergeCell ref="RYW158:RZB158"/>
    <mergeCell ref="RZC158:RZH158"/>
    <mergeCell ref="RZI158:RZN158"/>
    <mergeCell ref="RZO158:RZT158"/>
    <mergeCell ref="RZU158:RZZ158"/>
    <mergeCell ref="SAA158:SAF158"/>
    <mergeCell ref="RXM158:RXR158"/>
    <mergeCell ref="RXS158:RXX158"/>
    <mergeCell ref="RXY158:RYD158"/>
    <mergeCell ref="RYE158:RYJ158"/>
    <mergeCell ref="RYK158:RYP158"/>
    <mergeCell ref="RYQ158:RYV158"/>
    <mergeCell ref="RWC158:RWH158"/>
    <mergeCell ref="RWI158:RWN158"/>
    <mergeCell ref="RWO158:RWT158"/>
    <mergeCell ref="RWU158:RWZ158"/>
    <mergeCell ref="RXA158:RXF158"/>
    <mergeCell ref="RXG158:RXL158"/>
    <mergeCell ref="RUS158:RUX158"/>
    <mergeCell ref="RUY158:RVD158"/>
    <mergeCell ref="RVE158:RVJ158"/>
    <mergeCell ref="RVK158:RVP158"/>
    <mergeCell ref="RVQ158:RVV158"/>
    <mergeCell ref="RVW158:RWB158"/>
    <mergeCell ref="RTI158:RTN158"/>
    <mergeCell ref="RTO158:RTT158"/>
    <mergeCell ref="RTU158:RTZ158"/>
    <mergeCell ref="RUA158:RUF158"/>
    <mergeCell ref="RUG158:RUL158"/>
    <mergeCell ref="RUM158:RUR158"/>
    <mergeCell ref="RRY158:RSD158"/>
    <mergeCell ref="RSE158:RSJ158"/>
    <mergeCell ref="RSK158:RSP158"/>
    <mergeCell ref="RSQ158:RSV158"/>
    <mergeCell ref="RSW158:RTB158"/>
    <mergeCell ref="RTC158:RTH158"/>
    <mergeCell ref="RQO158:RQT158"/>
    <mergeCell ref="RQU158:RQZ158"/>
    <mergeCell ref="RRA158:RRF158"/>
    <mergeCell ref="RRG158:RRL158"/>
    <mergeCell ref="RRM158:RRR158"/>
    <mergeCell ref="RRS158:RRX158"/>
    <mergeCell ref="RPE158:RPJ158"/>
    <mergeCell ref="RPK158:RPP158"/>
    <mergeCell ref="RPQ158:RPV158"/>
    <mergeCell ref="RPW158:RQB158"/>
    <mergeCell ref="RQC158:RQH158"/>
    <mergeCell ref="RQI158:RQN158"/>
    <mergeCell ref="RNU158:RNZ158"/>
    <mergeCell ref="ROA158:ROF158"/>
    <mergeCell ref="ROG158:ROL158"/>
    <mergeCell ref="ROM158:ROR158"/>
    <mergeCell ref="ROS158:ROX158"/>
    <mergeCell ref="ROY158:RPD158"/>
    <mergeCell ref="RMK158:RMP158"/>
    <mergeCell ref="RMQ158:RMV158"/>
    <mergeCell ref="RMW158:RNB158"/>
    <mergeCell ref="RNC158:RNH158"/>
    <mergeCell ref="RNI158:RNN158"/>
    <mergeCell ref="RNO158:RNT158"/>
    <mergeCell ref="RLA158:RLF158"/>
    <mergeCell ref="RLG158:RLL158"/>
    <mergeCell ref="RLM158:RLR158"/>
    <mergeCell ref="RLS158:RLX158"/>
    <mergeCell ref="RLY158:RMD158"/>
    <mergeCell ref="RME158:RMJ158"/>
    <mergeCell ref="RJQ158:RJV158"/>
    <mergeCell ref="RJW158:RKB158"/>
    <mergeCell ref="RKC158:RKH158"/>
    <mergeCell ref="RKI158:RKN158"/>
    <mergeCell ref="RKO158:RKT158"/>
    <mergeCell ref="RKU158:RKZ158"/>
    <mergeCell ref="RIG158:RIL158"/>
    <mergeCell ref="RIM158:RIR158"/>
    <mergeCell ref="RIS158:RIX158"/>
    <mergeCell ref="RIY158:RJD158"/>
    <mergeCell ref="RJE158:RJJ158"/>
    <mergeCell ref="RJK158:RJP158"/>
    <mergeCell ref="RGW158:RHB158"/>
    <mergeCell ref="RHC158:RHH158"/>
    <mergeCell ref="RHI158:RHN158"/>
    <mergeCell ref="RHO158:RHT158"/>
    <mergeCell ref="RHU158:RHZ158"/>
    <mergeCell ref="RIA158:RIF158"/>
    <mergeCell ref="RFM158:RFR158"/>
    <mergeCell ref="RFS158:RFX158"/>
    <mergeCell ref="RFY158:RGD158"/>
    <mergeCell ref="RGE158:RGJ158"/>
    <mergeCell ref="RGK158:RGP158"/>
    <mergeCell ref="RGQ158:RGV158"/>
    <mergeCell ref="REC158:REH158"/>
    <mergeCell ref="REI158:REN158"/>
    <mergeCell ref="REO158:RET158"/>
    <mergeCell ref="REU158:REZ158"/>
    <mergeCell ref="RFA158:RFF158"/>
    <mergeCell ref="RFG158:RFL158"/>
    <mergeCell ref="RCS158:RCX158"/>
    <mergeCell ref="RCY158:RDD158"/>
    <mergeCell ref="RDE158:RDJ158"/>
    <mergeCell ref="RDK158:RDP158"/>
    <mergeCell ref="RDQ158:RDV158"/>
    <mergeCell ref="RDW158:REB158"/>
    <mergeCell ref="RBI158:RBN158"/>
    <mergeCell ref="RBO158:RBT158"/>
    <mergeCell ref="RBU158:RBZ158"/>
    <mergeCell ref="RCA158:RCF158"/>
    <mergeCell ref="RCG158:RCL158"/>
    <mergeCell ref="RCM158:RCR158"/>
    <mergeCell ref="QZY158:RAD158"/>
    <mergeCell ref="RAE158:RAJ158"/>
    <mergeCell ref="RAK158:RAP158"/>
    <mergeCell ref="RAQ158:RAV158"/>
    <mergeCell ref="RAW158:RBB158"/>
    <mergeCell ref="RBC158:RBH158"/>
    <mergeCell ref="QYO158:QYT158"/>
    <mergeCell ref="QYU158:QYZ158"/>
    <mergeCell ref="QZA158:QZF158"/>
    <mergeCell ref="QZG158:QZL158"/>
    <mergeCell ref="QZM158:QZR158"/>
    <mergeCell ref="QZS158:QZX158"/>
    <mergeCell ref="QXE158:QXJ158"/>
    <mergeCell ref="QXK158:QXP158"/>
    <mergeCell ref="QXQ158:QXV158"/>
    <mergeCell ref="QXW158:QYB158"/>
    <mergeCell ref="QYC158:QYH158"/>
    <mergeCell ref="QYI158:QYN158"/>
    <mergeCell ref="QVU158:QVZ158"/>
    <mergeCell ref="QWA158:QWF158"/>
    <mergeCell ref="QWG158:QWL158"/>
    <mergeCell ref="QWM158:QWR158"/>
    <mergeCell ref="QWS158:QWX158"/>
    <mergeCell ref="QWY158:QXD158"/>
    <mergeCell ref="QUK158:QUP158"/>
    <mergeCell ref="QUQ158:QUV158"/>
    <mergeCell ref="QUW158:QVB158"/>
    <mergeCell ref="QVC158:QVH158"/>
    <mergeCell ref="QVI158:QVN158"/>
    <mergeCell ref="QVO158:QVT158"/>
    <mergeCell ref="QTA158:QTF158"/>
    <mergeCell ref="QTG158:QTL158"/>
    <mergeCell ref="QTM158:QTR158"/>
    <mergeCell ref="QTS158:QTX158"/>
    <mergeCell ref="QTY158:QUD158"/>
    <mergeCell ref="QUE158:QUJ158"/>
    <mergeCell ref="QRQ158:QRV158"/>
    <mergeCell ref="QRW158:QSB158"/>
    <mergeCell ref="QSC158:QSH158"/>
    <mergeCell ref="QSI158:QSN158"/>
    <mergeCell ref="QSO158:QST158"/>
    <mergeCell ref="QSU158:QSZ158"/>
    <mergeCell ref="QQG158:QQL158"/>
    <mergeCell ref="QQM158:QQR158"/>
    <mergeCell ref="QQS158:QQX158"/>
    <mergeCell ref="QQY158:QRD158"/>
    <mergeCell ref="QRE158:QRJ158"/>
    <mergeCell ref="QRK158:QRP158"/>
    <mergeCell ref="QOW158:QPB158"/>
    <mergeCell ref="QPC158:QPH158"/>
    <mergeCell ref="QPI158:QPN158"/>
    <mergeCell ref="QPO158:QPT158"/>
    <mergeCell ref="QPU158:QPZ158"/>
    <mergeCell ref="QQA158:QQF158"/>
    <mergeCell ref="QNM158:QNR158"/>
    <mergeCell ref="QNS158:QNX158"/>
    <mergeCell ref="QNY158:QOD158"/>
    <mergeCell ref="QOE158:QOJ158"/>
    <mergeCell ref="QOK158:QOP158"/>
    <mergeCell ref="QOQ158:QOV158"/>
    <mergeCell ref="QMC158:QMH158"/>
    <mergeCell ref="QMI158:QMN158"/>
    <mergeCell ref="QMO158:QMT158"/>
    <mergeCell ref="QMU158:QMZ158"/>
    <mergeCell ref="QNA158:QNF158"/>
    <mergeCell ref="QNG158:QNL158"/>
    <mergeCell ref="QKS158:QKX158"/>
    <mergeCell ref="QKY158:QLD158"/>
    <mergeCell ref="QLE158:QLJ158"/>
    <mergeCell ref="QLK158:QLP158"/>
    <mergeCell ref="QLQ158:QLV158"/>
    <mergeCell ref="QLW158:QMB158"/>
    <mergeCell ref="QJI158:QJN158"/>
    <mergeCell ref="QJO158:QJT158"/>
    <mergeCell ref="QJU158:QJZ158"/>
    <mergeCell ref="QKA158:QKF158"/>
    <mergeCell ref="QKG158:QKL158"/>
    <mergeCell ref="QKM158:QKR158"/>
    <mergeCell ref="QHY158:QID158"/>
    <mergeCell ref="QIE158:QIJ158"/>
    <mergeCell ref="QIK158:QIP158"/>
    <mergeCell ref="QIQ158:QIV158"/>
    <mergeCell ref="QIW158:QJB158"/>
    <mergeCell ref="QJC158:QJH158"/>
    <mergeCell ref="QGO158:QGT158"/>
    <mergeCell ref="QGU158:QGZ158"/>
    <mergeCell ref="QHA158:QHF158"/>
    <mergeCell ref="QHG158:QHL158"/>
    <mergeCell ref="QHM158:QHR158"/>
    <mergeCell ref="QHS158:QHX158"/>
    <mergeCell ref="QFE158:QFJ158"/>
    <mergeCell ref="QFK158:QFP158"/>
    <mergeCell ref="QFQ158:QFV158"/>
    <mergeCell ref="QFW158:QGB158"/>
    <mergeCell ref="QGC158:QGH158"/>
    <mergeCell ref="QGI158:QGN158"/>
    <mergeCell ref="QDU158:QDZ158"/>
    <mergeCell ref="QEA158:QEF158"/>
    <mergeCell ref="QEG158:QEL158"/>
    <mergeCell ref="QEM158:QER158"/>
    <mergeCell ref="QES158:QEX158"/>
    <mergeCell ref="QEY158:QFD158"/>
    <mergeCell ref="QCK158:QCP158"/>
    <mergeCell ref="QCQ158:QCV158"/>
    <mergeCell ref="QCW158:QDB158"/>
    <mergeCell ref="QDC158:QDH158"/>
    <mergeCell ref="QDI158:QDN158"/>
    <mergeCell ref="QDO158:QDT158"/>
    <mergeCell ref="QBA158:QBF158"/>
    <mergeCell ref="QBG158:QBL158"/>
    <mergeCell ref="QBM158:QBR158"/>
    <mergeCell ref="QBS158:QBX158"/>
    <mergeCell ref="QBY158:QCD158"/>
    <mergeCell ref="QCE158:QCJ158"/>
    <mergeCell ref="PZQ158:PZV158"/>
    <mergeCell ref="PZW158:QAB158"/>
    <mergeCell ref="QAC158:QAH158"/>
    <mergeCell ref="QAI158:QAN158"/>
    <mergeCell ref="QAO158:QAT158"/>
    <mergeCell ref="QAU158:QAZ158"/>
    <mergeCell ref="PYG158:PYL158"/>
    <mergeCell ref="PYM158:PYR158"/>
    <mergeCell ref="PYS158:PYX158"/>
    <mergeCell ref="PYY158:PZD158"/>
    <mergeCell ref="PZE158:PZJ158"/>
    <mergeCell ref="PZK158:PZP158"/>
    <mergeCell ref="PWW158:PXB158"/>
    <mergeCell ref="PXC158:PXH158"/>
    <mergeCell ref="PXI158:PXN158"/>
    <mergeCell ref="PXO158:PXT158"/>
    <mergeCell ref="PXU158:PXZ158"/>
    <mergeCell ref="PYA158:PYF158"/>
    <mergeCell ref="PVM158:PVR158"/>
    <mergeCell ref="PVS158:PVX158"/>
    <mergeCell ref="PVY158:PWD158"/>
    <mergeCell ref="PWE158:PWJ158"/>
    <mergeCell ref="PWK158:PWP158"/>
    <mergeCell ref="PWQ158:PWV158"/>
    <mergeCell ref="PUC158:PUH158"/>
    <mergeCell ref="PUI158:PUN158"/>
    <mergeCell ref="PUO158:PUT158"/>
    <mergeCell ref="PUU158:PUZ158"/>
    <mergeCell ref="PVA158:PVF158"/>
    <mergeCell ref="PVG158:PVL158"/>
    <mergeCell ref="PSS158:PSX158"/>
    <mergeCell ref="PSY158:PTD158"/>
    <mergeCell ref="PTE158:PTJ158"/>
    <mergeCell ref="PTK158:PTP158"/>
    <mergeCell ref="PTQ158:PTV158"/>
    <mergeCell ref="PTW158:PUB158"/>
    <mergeCell ref="PRI158:PRN158"/>
    <mergeCell ref="PRO158:PRT158"/>
    <mergeCell ref="PRU158:PRZ158"/>
    <mergeCell ref="PSA158:PSF158"/>
    <mergeCell ref="PSG158:PSL158"/>
    <mergeCell ref="PSM158:PSR158"/>
    <mergeCell ref="PPY158:PQD158"/>
    <mergeCell ref="PQE158:PQJ158"/>
    <mergeCell ref="PQK158:PQP158"/>
    <mergeCell ref="PQQ158:PQV158"/>
    <mergeCell ref="PQW158:PRB158"/>
    <mergeCell ref="PRC158:PRH158"/>
    <mergeCell ref="POO158:POT158"/>
    <mergeCell ref="POU158:POZ158"/>
    <mergeCell ref="PPA158:PPF158"/>
    <mergeCell ref="PPG158:PPL158"/>
    <mergeCell ref="PPM158:PPR158"/>
    <mergeCell ref="PPS158:PPX158"/>
    <mergeCell ref="PNE158:PNJ158"/>
    <mergeCell ref="PNK158:PNP158"/>
    <mergeCell ref="PNQ158:PNV158"/>
    <mergeCell ref="PNW158:POB158"/>
    <mergeCell ref="POC158:POH158"/>
    <mergeCell ref="POI158:PON158"/>
    <mergeCell ref="PLU158:PLZ158"/>
    <mergeCell ref="PMA158:PMF158"/>
    <mergeCell ref="PMG158:PML158"/>
    <mergeCell ref="PMM158:PMR158"/>
    <mergeCell ref="PMS158:PMX158"/>
    <mergeCell ref="PMY158:PND158"/>
    <mergeCell ref="PKK158:PKP158"/>
    <mergeCell ref="PKQ158:PKV158"/>
    <mergeCell ref="PKW158:PLB158"/>
    <mergeCell ref="PLC158:PLH158"/>
    <mergeCell ref="PLI158:PLN158"/>
    <mergeCell ref="PLO158:PLT158"/>
    <mergeCell ref="PJA158:PJF158"/>
    <mergeCell ref="PJG158:PJL158"/>
    <mergeCell ref="PJM158:PJR158"/>
    <mergeCell ref="PJS158:PJX158"/>
    <mergeCell ref="PJY158:PKD158"/>
    <mergeCell ref="PKE158:PKJ158"/>
    <mergeCell ref="PHQ158:PHV158"/>
    <mergeCell ref="PHW158:PIB158"/>
    <mergeCell ref="PIC158:PIH158"/>
    <mergeCell ref="PII158:PIN158"/>
    <mergeCell ref="PIO158:PIT158"/>
    <mergeCell ref="PIU158:PIZ158"/>
    <mergeCell ref="PGG158:PGL158"/>
    <mergeCell ref="PGM158:PGR158"/>
    <mergeCell ref="PGS158:PGX158"/>
    <mergeCell ref="PGY158:PHD158"/>
    <mergeCell ref="PHE158:PHJ158"/>
    <mergeCell ref="PHK158:PHP158"/>
    <mergeCell ref="PEW158:PFB158"/>
    <mergeCell ref="PFC158:PFH158"/>
    <mergeCell ref="PFI158:PFN158"/>
    <mergeCell ref="PFO158:PFT158"/>
    <mergeCell ref="PFU158:PFZ158"/>
    <mergeCell ref="PGA158:PGF158"/>
    <mergeCell ref="PDM158:PDR158"/>
    <mergeCell ref="PDS158:PDX158"/>
    <mergeCell ref="PDY158:PED158"/>
    <mergeCell ref="PEE158:PEJ158"/>
    <mergeCell ref="PEK158:PEP158"/>
    <mergeCell ref="PEQ158:PEV158"/>
    <mergeCell ref="PCC158:PCH158"/>
    <mergeCell ref="PCI158:PCN158"/>
    <mergeCell ref="PCO158:PCT158"/>
    <mergeCell ref="PCU158:PCZ158"/>
    <mergeCell ref="PDA158:PDF158"/>
    <mergeCell ref="PDG158:PDL158"/>
    <mergeCell ref="PAS158:PAX158"/>
    <mergeCell ref="PAY158:PBD158"/>
    <mergeCell ref="PBE158:PBJ158"/>
    <mergeCell ref="PBK158:PBP158"/>
    <mergeCell ref="PBQ158:PBV158"/>
    <mergeCell ref="PBW158:PCB158"/>
    <mergeCell ref="OZI158:OZN158"/>
    <mergeCell ref="OZO158:OZT158"/>
    <mergeCell ref="OZU158:OZZ158"/>
    <mergeCell ref="PAA158:PAF158"/>
    <mergeCell ref="PAG158:PAL158"/>
    <mergeCell ref="PAM158:PAR158"/>
    <mergeCell ref="OXY158:OYD158"/>
    <mergeCell ref="OYE158:OYJ158"/>
    <mergeCell ref="OYK158:OYP158"/>
    <mergeCell ref="OYQ158:OYV158"/>
    <mergeCell ref="OYW158:OZB158"/>
    <mergeCell ref="OZC158:OZH158"/>
    <mergeCell ref="OWO158:OWT158"/>
    <mergeCell ref="OWU158:OWZ158"/>
    <mergeCell ref="OXA158:OXF158"/>
    <mergeCell ref="OXG158:OXL158"/>
    <mergeCell ref="OXM158:OXR158"/>
    <mergeCell ref="OXS158:OXX158"/>
    <mergeCell ref="OVE158:OVJ158"/>
    <mergeCell ref="OVK158:OVP158"/>
    <mergeCell ref="OVQ158:OVV158"/>
    <mergeCell ref="OVW158:OWB158"/>
    <mergeCell ref="OWC158:OWH158"/>
    <mergeCell ref="OWI158:OWN158"/>
    <mergeCell ref="OTU158:OTZ158"/>
    <mergeCell ref="OUA158:OUF158"/>
    <mergeCell ref="OUG158:OUL158"/>
    <mergeCell ref="OUM158:OUR158"/>
    <mergeCell ref="OUS158:OUX158"/>
    <mergeCell ref="OUY158:OVD158"/>
    <mergeCell ref="OSK158:OSP158"/>
    <mergeCell ref="OSQ158:OSV158"/>
    <mergeCell ref="OSW158:OTB158"/>
    <mergeCell ref="OTC158:OTH158"/>
    <mergeCell ref="OTI158:OTN158"/>
    <mergeCell ref="OTO158:OTT158"/>
    <mergeCell ref="ORA158:ORF158"/>
    <mergeCell ref="ORG158:ORL158"/>
    <mergeCell ref="ORM158:ORR158"/>
    <mergeCell ref="ORS158:ORX158"/>
    <mergeCell ref="ORY158:OSD158"/>
    <mergeCell ref="OSE158:OSJ158"/>
    <mergeCell ref="OPQ158:OPV158"/>
    <mergeCell ref="OPW158:OQB158"/>
    <mergeCell ref="OQC158:OQH158"/>
    <mergeCell ref="OQI158:OQN158"/>
    <mergeCell ref="OQO158:OQT158"/>
    <mergeCell ref="OQU158:OQZ158"/>
    <mergeCell ref="OOG158:OOL158"/>
    <mergeCell ref="OOM158:OOR158"/>
    <mergeCell ref="OOS158:OOX158"/>
    <mergeCell ref="OOY158:OPD158"/>
    <mergeCell ref="OPE158:OPJ158"/>
    <mergeCell ref="OPK158:OPP158"/>
    <mergeCell ref="OMW158:ONB158"/>
    <mergeCell ref="ONC158:ONH158"/>
    <mergeCell ref="ONI158:ONN158"/>
    <mergeCell ref="ONO158:ONT158"/>
    <mergeCell ref="ONU158:ONZ158"/>
    <mergeCell ref="OOA158:OOF158"/>
    <mergeCell ref="OLM158:OLR158"/>
    <mergeCell ref="OLS158:OLX158"/>
    <mergeCell ref="OLY158:OMD158"/>
    <mergeCell ref="OME158:OMJ158"/>
    <mergeCell ref="OMK158:OMP158"/>
    <mergeCell ref="OMQ158:OMV158"/>
    <mergeCell ref="OKC158:OKH158"/>
    <mergeCell ref="OKI158:OKN158"/>
    <mergeCell ref="OKO158:OKT158"/>
    <mergeCell ref="OKU158:OKZ158"/>
    <mergeCell ref="OLA158:OLF158"/>
    <mergeCell ref="OLG158:OLL158"/>
    <mergeCell ref="OIS158:OIX158"/>
    <mergeCell ref="OIY158:OJD158"/>
    <mergeCell ref="OJE158:OJJ158"/>
    <mergeCell ref="OJK158:OJP158"/>
    <mergeCell ref="OJQ158:OJV158"/>
    <mergeCell ref="OJW158:OKB158"/>
    <mergeCell ref="OHI158:OHN158"/>
    <mergeCell ref="OHO158:OHT158"/>
    <mergeCell ref="OHU158:OHZ158"/>
    <mergeCell ref="OIA158:OIF158"/>
    <mergeCell ref="OIG158:OIL158"/>
    <mergeCell ref="OIM158:OIR158"/>
    <mergeCell ref="OFY158:OGD158"/>
    <mergeCell ref="OGE158:OGJ158"/>
    <mergeCell ref="OGK158:OGP158"/>
    <mergeCell ref="OGQ158:OGV158"/>
    <mergeCell ref="OGW158:OHB158"/>
    <mergeCell ref="OHC158:OHH158"/>
    <mergeCell ref="OEO158:OET158"/>
    <mergeCell ref="OEU158:OEZ158"/>
    <mergeCell ref="OFA158:OFF158"/>
    <mergeCell ref="OFG158:OFL158"/>
    <mergeCell ref="OFM158:OFR158"/>
    <mergeCell ref="OFS158:OFX158"/>
    <mergeCell ref="ODE158:ODJ158"/>
    <mergeCell ref="ODK158:ODP158"/>
    <mergeCell ref="ODQ158:ODV158"/>
    <mergeCell ref="ODW158:OEB158"/>
    <mergeCell ref="OEC158:OEH158"/>
    <mergeCell ref="OEI158:OEN158"/>
    <mergeCell ref="OBU158:OBZ158"/>
    <mergeCell ref="OCA158:OCF158"/>
    <mergeCell ref="OCG158:OCL158"/>
    <mergeCell ref="OCM158:OCR158"/>
    <mergeCell ref="OCS158:OCX158"/>
    <mergeCell ref="OCY158:ODD158"/>
    <mergeCell ref="OAK158:OAP158"/>
    <mergeCell ref="OAQ158:OAV158"/>
    <mergeCell ref="OAW158:OBB158"/>
    <mergeCell ref="OBC158:OBH158"/>
    <mergeCell ref="OBI158:OBN158"/>
    <mergeCell ref="OBO158:OBT158"/>
    <mergeCell ref="NZA158:NZF158"/>
    <mergeCell ref="NZG158:NZL158"/>
    <mergeCell ref="NZM158:NZR158"/>
    <mergeCell ref="NZS158:NZX158"/>
    <mergeCell ref="NZY158:OAD158"/>
    <mergeCell ref="OAE158:OAJ158"/>
    <mergeCell ref="NXQ158:NXV158"/>
    <mergeCell ref="NXW158:NYB158"/>
    <mergeCell ref="NYC158:NYH158"/>
    <mergeCell ref="NYI158:NYN158"/>
    <mergeCell ref="NYO158:NYT158"/>
    <mergeCell ref="NYU158:NYZ158"/>
    <mergeCell ref="NWG158:NWL158"/>
    <mergeCell ref="NWM158:NWR158"/>
    <mergeCell ref="NWS158:NWX158"/>
    <mergeCell ref="NWY158:NXD158"/>
    <mergeCell ref="NXE158:NXJ158"/>
    <mergeCell ref="NXK158:NXP158"/>
    <mergeCell ref="NUW158:NVB158"/>
    <mergeCell ref="NVC158:NVH158"/>
    <mergeCell ref="NVI158:NVN158"/>
    <mergeCell ref="NVO158:NVT158"/>
    <mergeCell ref="NVU158:NVZ158"/>
    <mergeCell ref="NWA158:NWF158"/>
    <mergeCell ref="NTM158:NTR158"/>
    <mergeCell ref="NTS158:NTX158"/>
    <mergeCell ref="NTY158:NUD158"/>
    <mergeCell ref="NUE158:NUJ158"/>
    <mergeCell ref="NUK158:NUP158"/>
    <mergeCell ref="NUQ158:NUV158"/>
    <mergeCell ref="NSC158:NSH158"/>
    <mergeCell ref="NSI158:NSN158"/>
    <mergeCell ref="NSO158:NST158"/>
    <mergeCell ref="NSU158:NSZ158"/>
    <mergeCell ref="NTA158:NTF158"/>
    <mergeCell ref="NTG158:NTL158"/>
    <mergeCell ref="NQS158:NQX158"/>
    <mergeCell ref="NQY158:NRD158"/>
    <mergeCell ref="NRE158:NRJ158"/>
    <mergeCell ref="NRK158:NRP158"/>
    <mergeCell ref="NRQ158:NRV158"/>
    <mergeCell ref="NRW158:NSB158"/>
    <mergeCell ref="NPI158:NPN158"/>
    <mergeCell ref="NPO158:NPT158"/>
    <mergeCell ref="NPU158:NPZ158"/>
    <mergeCell ref="NQA158:NQF158"/>
    <mergeCell ref="NQG158:NQL158"/>
    <mergeCell ref="NQM158:NQR158"/>
    <mergeCell ref="NNY158:NOD158"/>
    <mergeCell ref="NOE158:NOJ158"/>
    <mergeCell ref="NOK158:NOP158"/>
    <mergeCell ref="NOQ158:NOV158"/>
    <mergeCell ref="NOW158:NPB158"/>
    <mergeCell ref="NPC158:NPH158"/>
    <mergeCell ref="NMO158:NMT158"/>
    <mergeCell ref="NMU158:NMZ158"/>
    <mergeCell ref="NNA158:NNF158"/>
    <mergeCell ref="NNG158:NNL158"/>
    <mergeCell ref="NNM158:NNR158"/>
    <mergeCell ref="NNS158:NNX158"/>
    <mergeCell ref="NLE158:NLJ158"/>
    <mergeCell ref="NLK158:NLP158"/>
    <mergeCell ref="NLQ158:NLV158"/>
    <mergeCell ref="NLW158:NMB158"/>
    <mergeCell ref="NMC158:NMH158"/>
    <mergeCell ref="NMI158:NMN158"/>
    <mergeCell ref="NJU158:NJZ158"/>
    <mergeCell ref="NKA158:NKF158"/>
    <mergeCell ref="NKG158:NKL158"/>
    <mergeCell ref="NKM158:NKR158"/>
    <mergeCell ref="NKS158:NKX158"/>
    <mergeCell ref="NKY158:NLD158"/>
    <mergeCell ref="NIK158:NIP158"/>
    <mergeCell ref="NIQ158:NIV158"/>
    <mergeCell ref="NIW158:NJB158"/>
    <mergeCell ref="NJC158:NJH158"/>
    <mergeCell ref="NJI158:NJN158"/>
    <mergeCell ref="NJO158:NJT158"/>
    <mergeCell ref="NHA158:NHF158"/>
    <mergeCell ref="NHG158:NHL158"/>
    <mergeCell ref="NHM158:NHR158"/>
    <mergeCell ref="NHS158:NHX158"/>
    <mergeCell ref="NHY158:NID158"/>
    <mergeCell ref="NIE158:NIJ158"/>
    <mergeCell ref="NFQ158:NFV158"/>
    <mergeCell ref="NFW158:NGB158"/>
    <mergeCell ref="NGC158:NGH158"/>
    <mergeCell ref="NGI158:NGN158"/>
    <mergeCell ref="NGO158:NGT158"/>
    <mergeCell ref="NGU158:NGZ158"/>
    <mergeCell ref="NEG158:NEL158"/>
    <mergeCell ref="NEM158:NER158"/>
    <mergeCell ref="NES158:NEX158"/>
    <mergeCell ref="NEY158:NFD158"/>
    <mergeCell ref="NFE158:NFJ158"/>
    <mergeCell ref="NFK158:NFP158"/>
    <mergeCell ref="NCW158:NDB158"/>
    <mergeCell ref="NDC158:NDH158"/>
    <mergeCell ref="NDI158:NDN158"/>
    <mergeCell ref="NDO158:NDT158"/>
    <mergeCell ref="NDU158:NDZ158"/>
    <mergeCell ref="NEA158:NEF158"/>
    <mergeCell ref="NBM158:NBR158"/>
    <mergeCell ref="NBS158:NBX158"/>
    <mergeCell ref="NBY158:NCD158"/>
    <mergeCell ref="NCE158:NCJ158"/>
    <mergeCell ref="NCK158:NCP158"/>
    <mergeCell ref="NCQ158:NCV158"/>
    <mergeCell ref="NAC158:NAH158"/>
    <mergeCell ref="NAI158:NAN158"/>
    <mergeCell ref="NAO158:NAT158"/>
    <mergeCell ref="NAU158:NAZ158"/>
    <mergeCell ref="NBA158:NBF158"/>
    <mergeCell ref="NBG158:NBL158"/>
    <mergeCell ref="MYS158:MYX158"/>
    <mergeCell ref="MYY158:MZD158"/>
    <mergeCell ref="MZE158:MZJ158"/>
    <mergeCell ref="MZK158:MZP158"/>
    <mergeCell ref="MZQ158:MZV158"/>
    <mergeCell ref="MZW158:NAB158"/>
    <mergeCell ref="MXI158:MXN158"/>
    <mergeCell ref="MXO158:MXT158"/>
    <mergeCell ref="MXU158:MXZ158"/>
    <mergeCell ref="MYA158:MYF158"/>
    <mergeCell ref="MYG158:MYL158"/>
    <mergeCell ref="MYM158:MYR158"/>
    <mergeCell ref="MVY158:MWD158"/>
    <mergeCell ref="MWE158:MWJ158"/>
    <mergeCell ref="MWK158:MWP158"/>
    <mergeCell ref="MWQ158:MWV158"/>
    <mergeCell ref="MWW158:MXB158"/>
    <mergeCell ref="MXC158:MXH158"/>
    <mergeCell ref="MUO158:MUT158"/>
    <mergeCell ref="MUU158:MUZ158"/>
    <mergeCell ref="MVA158:MVF158"/>
    <mergeCell ref="MVG158:MVL158"/>
    <mergeCell ref="MVM158:MVR158"/>
    <mergeCell ref="MVS158:MVX158"/>
    <mergeCell ref="MTE158:MTJ158"/>
    <mergeCell ref="MTK158:MTP158"/>
    <mergeCell ref="MTQ158:MTV158"/>
    <mergeCell ref="MTW158:MUB158"/>
    <mergeCell ref="MUC158:MUH158"/>
    <mergeCell ref="MUI158:MUN158"/>
    <mergeCell ref="MRU158:MRZ158"/>
    <mergeCell ref="MSA158:MSF158"/>
    <mergeCell ref="MSG158:MSL158"/>
    <mergeCell ref="MSM158:MSR158"/>
    <mergeCell ref="MSS158:MSX158"/>
    <mergeCell ref="MSY158:MTD158"/>
    <mergeCell ref="MQK158:MQP158"/>
    <mergeCell ref="MQQ158:MQV158"/>
    <mergeCell ref="MQW158:MRB158"/>
    <mergeCell ref="MRC158:MRH158"/>
    <mergeCell ref="MRI158:MRN158"/>
    <mergeCell ref="MRO158:MRT158"/>
    <mergeCell ref="MPA158:MPF158"/>
    <mergeCell ref="MPG158:MPL158"/>
    <mergeCell ref="MPM158:MPR158"/>
    <mergeCell ref="MPS158:MPX158"/>
    <mergeCell ref="MPY158:MQD158"/>
    <mergeCell ref="MQE158:MQJ158"/>
    <mergeCell ref="MNQ158:MNV158"/>
    <mergeCell ref="MNW158:MOB158"/>
    <mergeCell ref="MOC158:MOH158"/>
    <mergeCell ref="MOI158:MON158"/>
    <mergeCell ref="MOO158:MOT158"/>
    <mergeCell ref="MOU158:MOZ158"/>
    <mergeCell ref="MMG158:MML158"/>
    <mergeCell ref="MMM158:MMR158"/>
    <mergeCell ref="MMS158:MMX158"/>
    <mergeCell ref="MMY158:MND158"/>
    <mergeCell ref="MNE158:MNJ158"/>
    <mergeCell ref="MNK158:MNP158"/>
    <mergeCell ref="MKW158:MLB158"/>
    <mergeCell ref="MLC158:MLH158"/>
    <mergeCell ref="MLI158:MLN158"/>
    <mergeCell ref="MLO158:MLT158"/>
    <mergeCell ref="MLU158:MLZ158"/>
    <mergeCell ref="MMA158:MMF158"/>
    <mergeCell ref="MJM158:MJR158"/>
    <mergeCell ref="MJS158:MJX158"/>
    <mergeCell ref="MJY158:MKD158"/>
    <mergeCell ref="MKE158:MKJ158"/>
    <mergeCell ref="MKK158:MKP158"/>
    <mergeCell ref="MKQ158:MKV158"/>
    <mergeCell ref="MIC158:MIH158"/>
    <mergeCell ref="MII158:MIN158"/>
    <mergeCell ref="MIO158:MIT158"/>
    <mergeCell ref="MIU158:MIZ158"/>
    <mergeCell ref="MJA158:MJF158"/>
    <mergeCell ref="MJG158:MJL158"/>
    <mergeCell ref="MGS158:MGX158"/>
    <mergeCell ref="MGY158:MHD158"/>
    <mergeCell ref="MHE158:MHJ158"/>
    <mergeCell ref="MHK158:MHP158"/>
    <mergeCell ref="MHQ158:MHV158"/>
    <mergeCell ref="MHW158:MIB158"/>
    <mergeCell ref="MFI158:MFN158"/>
    <mergeCell ref="MFO158:MFT158"/>
    <mergeCell ref="MFU158:MFZ158"/>
    <mergeCell ref="MGA158:MGF158"/>
    <mergeCell ref="MGG158:MGL158"/>
    <mergeCell ref="MGM158:MGR158"/>
    <mergeCell ref="MDY158:MED158"/>
    <mergeCell ref="MEE158:MEJ158"/>
    <mergeCell ref="MEK158:MEP158"/>
    <mergeCell ref="MEQ158:MEV158"/>
    <mergeCell ref="MEW158:MFB158"/>
    <mergeCell ref="MFC158:MFH158"/>
    <mergeCell ref="MCO158:MCT158"/>
    <mergeCell ref="MCU158:MCZ158"/>
    <mergeCell ref="MDA158:MDF158"/>
    <mergeCell ref="MDG158:MDL158"/>
    <mergeCell ref="MDM158:MDR158"/>
    <mergeCell ref="MDS158:MDX158"/>
    <mergeCell ref="MBE158:MBJ158"/>
    <mergeCell ref="MBK158:MBP158"/>
    <mergeCell ref="MBQ158:MBV158"/>
    <mergeCell ref="MBW158:MCB158"/>
    <mergeCell ref="MCC158:MCH158"/>
    <mergeCell ref="MCI158:MCN158"/>
    <mergeCell ref="LZU158:LZZ158"/>
    <mergeCell ref="MAA158:MAF158"/>
    <mergeCell ref="MAG158:MAL158"/>
    <mergeCell ref="MAM158:MAR158"/>
    <mergeCell ref="MAS158:MAX158"/>
    <mergeCell ref="MAY158:MBD158"/>
    <mergeCell ref="LYK158:LYP158"/>
    <mergeCell ref="LYQ158:LYV158"/>
    <mergeCell ref="LYW158:LZB158"/>
    <mergeCell ref="LZC158:LZH158"/>
    <mergeCell ref="LZI158:LZN158"/>
    <mergeCell ref="LZO158:LZT158"/>
    <mergeCell ref="LXA158:LXF158"/>
    <mergeCell ref="LXG158:LXL158"/>
    <mergeCell ref="LXM158:LXR158"/>
    <mergeCell ref="LXS158:LXX158"/>
    <mergeCell ref="LXY158:LYD158"/>
    <mergeCell ref="LYE158:LYJ158"/>
    <mergeCell ref="LVQ158:LVV158"/>
    <mergeCell ref="LVW158:LWB158"/>
    <mergeCell ref="LWC158:LWH158"/>
    <mergeCell ref="LWI158:LWN158"/>
    <mergeCell ref="LWO158:LWT158"/>
    <mergeCell ref="LWU158:LWZ158"/>
    <mergeCell ref="LUG158:LUL158"/>
    <mergeCell ref="LUM158:LUR158"/>
    <mergeCell ref="LUS158:LUX158"/>
    <mergeCell ref="LUY158:LVD158"/>
    <mergeCell ref="LVE158:LVJ158"/>
    <mergeCell ref="LVK158:LVP158"/>
    <mergeCell ref="LSW158:LTB158"/>
    <mergeCell ref="LTC158:LTH158"/>
    <mergeCell ref="LTI158:LTN158"/>
    <mergeCell ref="LTO158:LTT158"/>
    <mergeCell ref="LTU158:LTZ158"/>
    <mergeCell ref="LUA158:LUF158"/>
    <mergeCell ref="LRM158:LRR158"/>
    <mergeCell ref="LRS158:LRX158"/>
    <mergeCell ref="LRY158:LSD158"/>
    <mergeCell ref="LSE158:LSJ158"/>
    <mergeCell ref="LSK158:LSP158"/>
    <mergeCell ref="LSQ158:LSV158"/>
    <mergeCell ref="LQC158:LQH158"/>
    <mergeCell ref="LQI158:LQN158"/>
    <mergeCell ref="LQO158:LQT158"/>
    <mergeCell ref="LQU158:LQZ158"/>
    <mergeCell ref="LRA158:LRF158"/>
    <mergeCell ref="LRG158:LRL158"/>
    <mergeCell ref="LOS158:LOX158"/>
    <mergeCell ref="LOY158:LPD158"/>
    <mergeCell ref="LPE158:LPJ158"/>
    <mergeCell ref="LPK158:LPP158"/>
    <mergeCell ref="LPQ158:LPV158"/>
    <mergeCell ref="LPW158:LQB158"/>
    <mergeCell ref="LNI158:LNN158"/>
    <mergeCell ref="LNO158:LNT158"/>
    <mergeCell ref="LNU158:LNZ158"/>
    <mergeCell ref="LOA158:LOF158"/>
    <mergeCell ref="LOG158:LOL158"/>
    <mergeCell ref="LOM158:LOR158"/>
    <mergeCell ref="LLY158:LMD158"/>
    <mergeCell ref="LME158:LMJ158"/>
    <mergeCell ref="LMK158:LMP158"/>
    <mergeCell ref="LMQ158:LMV158"/>
    <mergeCell ref="LMW158:LNB158"/>
    <mergeCell ref="LNC158:LNH158"/>
    <mergeCell ref="LKO158:LKT158"/>
    <mergeCell ref="LKU158:LKZ158"/>
    <mergeCell ref="LLA158:LLF158"/>
    <mergeCell ref="LLG158:LLL158"/>
    <mergeCell ref="LLM158:LLR158"/>
    <mergeCell ref="LLS158:LLX158"/>
    <mergeCell ref="LJE158:LJJ158"/>
    <mergeCell ref="LJK158:LJP158"/>
    <mergeCell ref="LJQ158:LJV158"/>
    <mergeCell ref="LJW158:LKB158"/>
    <mergeCell ref="LKC158:LKH158"/>
    <mergeCell ref="LKI158:LKN158"/>
    <mergeCell ref="LHU158:LHZ158"/>
    <mergeCell ref="LIA158:LIF158"/>
    <mergeCell ref="LIG158:LIL158"/>
    <mergeCell ref="LIM158:LIR158"/>
    <mergeCell ref="LIS158:LIX158"/>
    <mergeCell ref="LIY158:LJD158"/>
    <mergeCell ref="LGK158:LGP158"/>
    <mergeCell ref="LGQ158:LGV158"/>
    <mergeCell ref="LGW158:LHB158"/>
    <mergeCell ref="LHC158:LHH158"/>
    <mergeCell ref="LHI158:LHN158"/>
    <mergeCell ref="LHO158:LHT158"/>
    <mergeCell ref="LFA158:LFF158"/>
    <mergeCell ref="LFG158:LFL158"/>
    <mergeCell ref="LFM158:LFR158"/>
    <mergeCell ref="LFS158:LFX158"/>
    <mergeCell ref="LFY158:LGD158"/>
    <mergeCell ref="LGE158:LGJ158"/>
    <mergeCell ref="LDQ158:LDV158"/>
    <mergeCell ref="LDW158:LEB158"/>
    <mergeCell ref="LEC158:LEH158"/>
    <mergeCell ref="LEI158:LEN158"/>
    <mergeCell ref="LEO158:LET158"/>
    <mergeCell ref="LEU158:LEZ158"/>
    <mergeCell ref="LCG158:LCL158"/>
    <mergeCell ref="LCM158:LCR158"/>
    <mergeCell ref="LCS158:LCX158"/>
    <mergeCell ref="LCY158:LDD158"/>
    <mergeCell ref="LDE158:LDJ158"/>
    <mergeCell ref="LDK158:LDP158"/>
    <mergeCell ref="LAW158:LBB158"/>
    <mergeCell ref="LBC158:LBH158"/>
    <mergeCell ref="LBI158:LBN158"/>
    <mergeCell ref="LBO158:LBT158"/>
    <mergeCell ref="LBU158:LBZ158"/>
    <mergeCell ref="LCA158:LCF158"/>
    <mergeCell ref="KZM158:KZR158"/>
    <mergeCell ref="KZS158:KZX158"/>
    <mergeCell ref="KZY158:LAD158"/>
    <mergeCell ref="LAE158:LAJ158"/>
    <mergeCell ref="LAK158:LAP158"/>
    <mergeCell ref="LAQ158:LAV158"/>
    <mergeCell ref="KYC158:KYH158"/>
    <mergeCell ref="KYI158:KYN158"/>
    <mergeCell ref="KYO158:KYT158"/>
    <mergeCell ref="KYU158:KYZ158"/>
    <mergeCell ref="KZA158:KZF158"/>
    <mergeCell ref="KZG158:KZL158"/>
    <mergeCell ref="KWS158:KWX158"/>
    <mergeCell ref="KWY158:KXD158"/>
    <mergeCell ref="KXE158:KXJ158"/>
    <mergeCell ref="KXK158:KXP158"/>
    <mergeCell ref="KXQ158:KXV158"/>
    <mergeCell ref="KXW158:KYB158"/>
    <mergeCell ref="KVI158:KVN158"/>
    <mergeCell ref="KVO158:KVT158"/>
    <mergeCell ref="KVU158:KVZ158"/>
    <mergeCell ref="KWA158:KWF158"/>
    <mergeCell ref="KWG158:KWL158"/>
    <mergeCell ref="KWM158:KWR158"/>
    <mergeCell ref="KTY158:KUD158"/>
    <mergeCell ref="KUE158:KUJ158"/>
    <mergeCell ref="KUK158:KUP158"/>
    <mergeCell ref="KUQ158:KUV158"/>
    <mergeCell ref="KUW158:KVB158"/>
    <mergeCell ref="KVC158:KVH158"/>
    <mergeCell ref="KSO158:KST158"/>
    <mergeCell ref="KSU158:KSZ158"/>
    <mergeCell ref="KTA158:KTF158"/>
    <mergeCell ref="KTG158:KTL158"/>
    <mergeCell ref="KTM158:KTR158"/>
    <mergeCell ref="KTS158:KTX158"/>
    <mergeCell ref="KRE158:KRJ158"/>
    <mergeCell ref="KRK158:KRP158"/>
    <mergeCell ref="KRQ158:KRV158"/>
    <mergeCell ref="KRW158:KSB158"/>
    <mergeCell ref="KSC158:KSH158"/>
    <mergeCell ref="KSI158:KSN158"/>
    <mergeCell ref="KPU158:KPZ158"/>
    <mergeCell ref="KQA158:KQF158"/>
    <mergeCell ref="KQG158:KQL158"/>
    <mergeCell ref="KQM158:KQR158"/>
    <mergeCell ref="KQS158:KQX158"/>
    <mergeCell ref="KQY158:KRD158"/>
    <mergeCell ref="KOK158:KOP158"/>
    <mergeCell ref="KOQ158:KOV158"/>
    <mergeCell ref="KOW158:KPB158"/>
    <mergeCell ref="KPC158:KPH158"/>
    <mergeCell ref="KPI158:KPN158"/>
    <mergeCell ref="KPO158:KPT158"/>
    <mergeCell ref="KNA158:KNF158"/>
    <mergeCell ref="KNG158:KNL158"/>
    <mergeCell ref="KNM158:KNR158"/>
    <mergeCell ref="KNS158:KNX158"/>
    <mergeCell ref="KNY158:KOD158"/>
    <mergeCell ref="KOE158:KOJ158"/>
    <mergeCell ref="KLQ158:KLV158"/>
    <mergeCell ref="KLW158:KMB158"/>
    <mergeCell ref="KMC158:KMH158"/>
    <mergeCell ref="KMI158:KMN158"/>
    <mergeCell ref="KMO158:KMT158"/>
    <mergeCell ref="KMU158:KMZ158"/>
    <mergeCell ref="KKG158:KKL158"/>
    <mergeCell ref="KKM158:KKR158"/>
    <mergeCell ref="KKS158:KKX158"/>
    <mergeCell ref="KKY158:KLD158"/>
    <mergeCell ref="KLE158:KLJ158"/>
    <mergeCell ref="KLK158:KLP158"/>
    <mergeCell ref="KIW158:KJB158"/>
    <mergeCell ref="KJC158:KJH158"/>
    <mergeCell ref="KJI158:KJN158"/>
    <mergeCell ref="KJO158:KJT158"/>
    <mergeCell ref="KJU158:KJZ158"/>
    <mergeCell ref="KKA158:KKF158"/>
    <mergeCell ref="KHM158:KHR158"/>
    <mergeCell ref="KHS158:KHX158"/>
    <mergeCell ref="KHY158:KID158"/>
    <mergeCell ref="KIE158:KIJ158"/>
    <mergeCell ref="KIK158:KIP158"/>
    <mergeCell ref="KIQ158:KIV158"/>
    <mergeCell ref="KGC158:KGH158"/>
    <mergeCell ref="KGI158:KGN158"/>
    <mergeCell ref="KGO158:KGT158"/>
    <mergeCell ref="KGU158:KGZ158"/>
    <mergeCell ref="KHA158:KHF158"/>
    <mergeCell ref="KHG158:KHL158"/>
    <mergeCell ref="KES158:KEX158"/>
    <mergeCell ref="KEY158:KFD158"/>
    <mergeCell ref="KFE158:KFJ158"/>
    <mergeCell ref="KFK158:KFP158"/>
    <mergeCell ref="KFQ158:KFV158"/>
    <mergeCell ref="KFW158:KGB158"/>
    <mergeCell ref="KDI158:KDN158"/>
    <mergeCell ref="KDO158:KDT158"/>
    <mergeCell ref="KDU158:KDZ158"/>
    <mergeCell ref="KEA158:KEF158"/>
    <mergeCell ref="KEG158:KEL158"/>
    <mergeCell ref="KEM158:KER158"/>
    <mergeCell ref="KBY158:KCD158"/>
    <mergeCell ref="KCE158:KCJ158"/>
    <mergeCell ref="KCK158:KCP158"/>
    <mergeCell ref="KCQ158:KCV158"/>
    <mergeCell ref="KCW158:KDB158"/>
    <mergeCell ref="KDC158:KDH158"/>
    <mergeCell ref="KAO158:KAT158"/>
    <mergeCell ref="KAU158:KAZ158"/>
    <mergeCell ref="KBA158:KBF158"/>
    <mergeCell ref="KBG158:KBL158"/>
    <mergeCell ref="KBM158:KBR158"/>
    <mergeCell ref="KBS158:KBX158"/>
    <mergeCell ref="JZE158:JZJ158"/>
    <mergeCell ref="JZK158:JZP158"/>
    <mergeCell ref="JZQ158:JZV158"/>
    <mergeCell ref="JZW158:KAB158"/>
    <mergeCell ref="KAC158:KAH158"/>
    <mergeCell ref="KAI158:KAN158"/>
    <mergeCell ref="JXU158:JXZ158"/>
    <mergeCell ref="JYA158:JYF158"/>
    <mergeCell ref="JYG158:JYL158"/>
    <mergeCell ref="JYM158:JYR158"/>
    <mergeCell ref="JYS158:JYX158"/>
    <mergeCell ref="JYY158:JZD158"/>
    <mergeCell ref="JWK158:JWP158"/>
    <mergeCell ref="JWQ158:JWV158"/>
    <mergeCell ref="JWW158:JXB158"/>
    <mergeCell ref="JXC158:JXH158"/>
    <mergeCell ref="JXI158:JXN158"/>
    <mergeCell ref="JXO158:JXT158"/>
    <mergeCell ref="JVA158:JVF158"/>
    <mergeCell ref="JVG158:JVL158"/>
    <mergeCell ref="JVM158:JVR158"/>
    <mergeCell ref="JVS158:JVX158"/>
    <mergeCell ref="JVY158:JWD158"/>
    <mergeCell ref="JWE158:JWJ158"/>
    <mergeCell ref="JTQ158:JTV158"/>
    <mergeCell ref="JTW158:JUB158"/>
    <mergeCell ref="JUC158:JUH158"/>
    <mergeCell ref="JUI158:JUN158"/>
    <mergeCell ref="JUO158:JUT158"/>
    <mergeCell ref="JUU158:JUZ158"/>
    <mergeCell ref="JSG158:JSL158"/>
    <mergeCell ref="JSM158:JSR158"/>
    <mergeCell ref="JSS158:JSX158"/>
    <mergeCell ref="JSY158:JTD158"/>
    <mergeCell ref="JTE158:JTJ158"/>
    <mergeCell ref="JTK158:JTP158"/>
    <mergeCell ref="JQW158:JRB158"/>
    <mergeCell ref="JRC158:JRH158"/>
    <mergeCell ref="JRI158:JRN158"/>
    <mergeCell ref="JRO158:JRT158"/>
    <mergeCell ref="JRU158:JRZ158"/>
    <mergeCell ref="JSA158:JSF158"/>
    <mergeCell ref="JPM158:JPR158"/>
    <mergeCell ref="JPS158:JPX158"/>
    <mergeCell ref="JPY158:JQD158"/>
    <mergeCell ref="JQE158:JQJ158"/>
    <mergeCell ref="JQK158:JQP158"/>
    <mergeCell ref="JQQ158:JQV158"/>
    <mergeCell ref="JOC158:JOH158"/>
    <mergeCell ref="JOI158:JON158"/>
    <mergeCell ref="JOO158:JOT158"/>
    <mergeCell ref="JOU158:JOZ158"/>
    <mergeCell ref="JPA158:JPF158"/>
    <mergeCell ref="JPG158:JPL158"/>
    <mergeCell ref="JMS158:JMX158"/>
    <mergeCell ref="JMY158:JND158"/>
    <mergeCell ref="JNE158:JNJ158"/>
    <mergeCell ref="JNK158:JNP158"/>
    <mergeCell ref="JNQ158:JNV158"/>
    <mergeCell ref="JNW158:JOB158"/>
    <mergeCell ref="JLI158:JLN158"/>
    <mergeCell ref="JLO158:JLT158"/>
    <mergeCell ref="JLU158:JLZ158"/>
    <mergeCell ref="JMA158:JMF158"/>
    <mergeCell ref="JMG158:JML158"/>
    <mergeCell ref="JMM158:JMR158"/>
    <mergeCell ref="JJY158:JKD158"/>
    <mergeCell ref="JKE158:JKJ158"/>
    <mergeCell ref="JKK158:JKP158"/>
    <mergeCell ref="JKQ158:JKV158"/>
    <mergeCell ref="JKW158:JLB158"/>
    <mergeCell ref="JLC158:JLH158"/>
    <mergeCell ref="JIO158:JIT158"/>
    <mergeCell ref="JIU158:JIZ158"/>
    <mergeCell ref="JJA158:JJF158"/>
    <mergeCell ref="JJG158:JJL158"/>
    <mergeCell ref="JJM158:JJR158"/>
    <mergeCell ref="JJS158:JJX158"/>
    <mergeCell ref="JHE158:JHJ158"/>
    <mergeCell ref="JHK158:JHP158"/>
    <mergeCell ref="JHQ158:JHV158"/>
    <mergeCell ref="JHW158:JIB158"/>
    <mergeCell ref="JIC158:JIH158"/>
    <mergeCell ref="JII158:JIN158"/>
    <mergeCell ref="JFU158:JFZ158"/>
    <mergeCell ref="JGA158:JGF158"/>
    <mergeCell ref="JGG158:JGL158"/>
    <mergeCell ref="JGM158:JGR158"/>
    <mergeCell ref="JGS158:JGX158"/>
    <mergeCell ref="JGY158:JHD158"/>
    <mergeCell ref="JEK158:JEP158"/>
    <mergeCell ref="JEQ158:JEV158"/>
    <mergeCell ref="JEW158:JFB158"/>
    <mergeCell ref="JFC158:JFH158"/>
    <mergeCell ref="JFI158:JFN158"/>
    <mergeCell ref="JFO158:JFT158"/>
    <mergeCell ref="JDA158:JDF158"/>
    <mergeCell ref="JDG158:JDL158"/>
    <mergeCell ref="JDM158:JDR158"/>
    <mergeCell ref="JDS158:JDX158"/>
    <mergeCell ref="JDY158:JED158"/>
    <mergeCell ref="JEE158:JEJ158"/>
    <mergeCell ref="JBQ158:JBV158"/>
    <mergeCell ref="JBW158:JCB158"/>
    <mergeCell ref="JCC158:JCH158"/>
    <mergeCell ref="JCI158:JCN158"/>
    <mergeCell ref="JCO158:JCT158"/>
    <mergeCell ref="JCU158:JCZ158"/>
    <mergeCell ref="JAG158:JAL158"/>
    <mergeCell ref="JAM158:JAR158"/>
    <mergeCell ref="JAS158:JAX158"/>
    <mergeCell ref="JAY158:JBD158"/>
    <mergeCell ref="JBE158:JBJ158"/>
    <mergeCell ref="JBK158:JBP158"/>
    <mergeCell ref="IYW158:IZB158"/>
    <mergeCell ref="IZC158:IZH158"/>
    <mergeCell ref="IZI158:IZN158"/>
    <mergeCell ref="IZO158:IZT158"/>
    <mergeCell ref="IZU158:IZZ158"/>
    <mergeCell ref="JAA158:JAF158"/>
    <mergeCell ref="IXM158:IXR158"/>
    <mergeCell ref="IXS158:IXX158"/>
    <mergeCell ref="IXY158:IYD158"/>
    <mergeCell ref="IYE158:IYJ158"/>
    <mergeCell ref="IYK158:IYP158"/>
    <mergeCell ref="IYQ158:IYV158"/>
    <mergeCell ref="IWC158:IWH158"/>
    <mergeCell ref="IWI158:IWN158"/>
    <mergeCell ref="IWO158:IWT158"/>
    <mergeCell ref="IWU158:IWZ158"/>
    <mergeCell ref="IXA158:IXF158"/>
    <mergeCell ref="IXG158:IXL158"/>
    <mergeCell ref="IUS158:IUX158"/>
    <mergeCell ref="IUY158:IVD158"/>
    <mergeCell ref="IVE158:IVJ158"/>
    <mergeCell ref="IVK158:IVP158"/>
    <mergeCell ref="IVQ158:IVV158"/>
    <mergeCell ref="IVW158:IWB158"/>
    <mergeCell ref="ITI158:ITN158"/>
    <mergeCell ref="ITO158:ITT158"/>
    <mergeCell ref="ITU158:ITZ158"/>
    <mergeCell ref="IUA158:IUF158"/>
    <mergeCell ref="IUG158:IUL158"/>
    <mergeCell ref="IUM158:IUR158"/>
    <mergeCell ref="IRY158:ISD158"/>
    <mergeCell ref="ISE158:ISJ158"/>
    <mergeCell ref="ISK158:ISP158"/>
    <mergeCell ref="ISQ158:ISV158"/>
    <mergeCell ref="ISW158:ITB158"/>
    <mergeCell ref="ITC158:ITH158"/>
    <mergeCell ref="IQO158:IQT158"/>
    <mergeCell ref="IQU158:IQZ158"/>
    <mergeCell ref="IRA158:IRF158"/>
    <mergeCell ref="IRG158:IRL158"/>
    <mergeCell ref="IRM158:IRR158"/>
    <mergeCell ref="IRS158:IRX158"/>
    <mergeCell ref="IPE158:IPJ158"/>
    <mergeCell ref="IPK158:IPP158"/>
    <mergeCell ref="IPQ158:IPV158"/>
    <mergeCell ref="IPW158:IQB158"/>
    <mergeCell ref="IQC158:IQH158"/>
    <mergeCell ref="IQI158:IQN158"/>
    <mergeCell ref="INU158:INZ158"/>
    <mergeCell ref="IOA158:IOF158"/>
    <mergeCell ref="IOG158:IOL158"/>
    <mergeCell ref="IOM158:IOR158"/>
    <mergeCell ref="IOS158:IOX158"/>
    <mergeCell ref="IOY158:IPD158"/>
    <mergeCell ref="IMK158:IMP158"/>
    <mergeCell ref="IMQ158:IMV158"/>
    <mergeCell ref="IMW158:INB158"/>
    <mergeCell ref="INC158:INH158"/>
    <mergeCell ref="INI158:INN158"/>
    <mergeCell ref="INO158:INT158"/>
    <mergeCell ref="ILA158:ILF158"/>
    <mergeCell ref="ILG158:ILL158"/>
    <mergeCell ref="ILM158:ILR158"/>
    <mergeCell ref="ILS158:ILX158"/>
    <mergeCell ref="ILY158:IMD158"/>
    <mergeCell ref="IME158:IMJ158"/>
    <mergeCell ref="IJQ158:IJV158"/>
    <mergeCell ref="IJW158:IKB158"/>
    <mergeCell ref="IKC158:IKH158"/>
    <mergeCell ref="IKI158:IKN158"/>
    <mergeCell ref="IKO158:IKT158"/>
    <mergeCell ref="IKU158:IKZ158"/>
    <mergeCell ref="IIG158:IIL158"/>
    <mergeCell ref="IIM158:IIR158"/>
    <mergeCell ref="IIS158:IIX158"/>
    <mergeCell ref="IIY158:IJD158"/>
    <mergeCell ref="IJE158:IJJ158"/>
    <mergeCell ref="IJK158:IJP158"/>
    <mergeCell ref="IGW158:IHB158"/>
    <mergeCell ref="IHC158:IHH158"/>
    <mergeCell ref="IHI158:IHN158"/>
    <mergeCell ref="IHO158:IHT158"/>
    <mergeCell ref="IHU158:IHZ158"/>
    <mergeCell ref="IIA158:IIF158"/>
    <mergeCell ref="IFM158:IFR158"/>
    <mergeCell ref="IFS158:IFX158"/>
    <mergeCell ref="IFY158:IGD158"/>
    <mergeCell ref="IGE158:IGJ158"/>
    <mergeCell ref="IGK158:IGP158"/>
    <mergeCell ref="IGQ158:IGV158"/>
    <mergeCell ref="IEC158:IEH158"/>
    <mergeCell ref="IEI158:IEN158"/>
    <mergeCell ref="IEO158:IET158"/>
    <mergeCell ref="IEU158:IEZ158"/>
    <mergeCell ref="IFA158:IFF158"/>
    <mergeCell ref="IFG158:IFL158"/>
    <mergeCell ref="ICS158:ICX158"/>
    <mergeCell ref="ICY158:IDD158"/>
    <mergeCell ref="IDE158:IDJ158"/>
    <mergeCell ref="IDK158:IDP158"/>
    <mergeCell ref="IDQ158:IDV158"/>
    <mergeCell ref="IDW158:IEB158"/>
    <mergeCell ref="IBI158:IBN158"/>
    <mergeCell ref="IBO158:IBT158"/>
    <mergeCell ref="IBU158:IBZ158"/>
    <mergeCell ref="ICA158:ICF158"/>
    <mergeCell ref="ICG158:ICL158"/>
    <mergeCell ref="ICM158:ICR158"/>
    <mergeCell ref="HZY158:IAD158"/>
    <mergeCell ref="IAE158:IAJ158"/>
    <mergeCell ref="IAK158:IAP158"/>
    <mergeCell ref="IAQ158:IAV158"/>
    <mergeCell ref="IAW158:IBB158"/>
    <mergeCell ref="IBC158:IBH158"/>
    <mergeCell ref="HYO158:HYT158"/>
    <mergeCell ref="HYU158:HYZ158"/>
    <mergeCell ref="HZA158:HZF158"/>
    <mergeCell ref="HZG158:HZL158"/>
    <mergeCell ref="HZM158:HZR158"/>
    <mergeCell ref="HZS158:HZX158"/>
    <mergeCell ref="HXE158:HXJ158"/>
    <mergeCell ref="HXK158:HXP158"/>
    <mergeCell ref="HXQ158:HXV158"/>
    <mergeCell ref="HXW158:HYB158"/>
    <mergeCell ref="HYC158:HYH158"/>
    <mergeCell ref="HYI158:HYN158"/>
    <mergeCell ref="HVU158:HVZ158"/>
    <mergeCell ref="HWA158:HWF158"/>
    <mergeCell ref="HWG158:HWL158"/>
    <mergeCell ref="HWM158:HWR158"/>
    <mergeCell ref="HWS158:HWX158"/>
    <mergeCell ref="HWY158:HXD158"/>
    <mergeCell ref="HUK158:HUP158"/>
    <mergeCell ref="HUQ158:HUV158"/>
    <mergeCell ref="HUW158:HVB158"/>
    <mergeCell ref="HVC158:HVH158"/>
    <mergeCell ref="HVI158:HVN158"/>
    <mergeCell ref="HVO158:HVT158"/>
    <mergeCell ref="HTA158:HTF158"/>
    <mergeCell ref="HTG158:HTL158"/>
    <mergeCell ref="HTM158:HTR158"/>
    <mergeCell ref="HTS158:HTX158"/>
    <mergeCell ref="HTY158:HUD158"/>
    <mergeCell ref="HUE158:HUJ158"/>
    <mergeCell ref="HRQ158:HRV158"/>
    <mergeCell ref="HRW158:HSB158"/>
    <mergeCell ref="HSC158:HSH158"/>
    <mergeCell ref="HSI158:HSN158"/>
    <mergeCell ref="HSO158:HST158"/>
    <mergeCell ref="HSU158:HSZ158"/>
    <mergeCell ref="HQG158:HQL158"/>
    <mergeCell ref="HQM158:HQR158"/>
    <mergeCell ref="HQS158:HQX158"/>
    <mergeCell ref="HQY158:HRD158"/>
    <mergeCell ref="HRE158:HRJ158"/>
    <mergeCell ref="HRK158:HRP158"/>
    <mergeCell ref="HOW158:HPB158"/>
    <mergeCell ref="HPC158:HPH158"/>
    <mergeCell ref="HPI158:HPN158"/>
    <mergeCell ref="HPO158:HPT158"/>
    <mergeCell ref="HPU158:HPZ158"/>
    <mergeCell ref="HQA158:HQF158"/>
    <mergeCell ref="HNM158:HNR158"/>
    <mergeCell ref="HNS158:HNX158"/>
    <mergeCell ref="HNY158:HOD158"/>
    <mergeCell ref="HOE158:HOJ158"/>
    <mergeCell ref="HOK158:HOP158"/>
    <mergeCell ref="HOQ158:HOV158"/>
    <mergeCell ref="HMC158:HMH158"/>
    <mergeCell ref="HMI158:HMN158"/>
    <mergeCell ref="HMO158:HMT158"/>
    <mergeCell ref="HMU158:HMZ158"/>
    <mergeCell ref="HNA158:HNF158"/>
    <mergeCell ref="HNG158:HNL158"/>
    <mergeCell ref="HKS158:HKX158"/>
    <mergeCell ref="HKY158:HLD158"/>
    <mergeCell ref="HLE158:HLJ158"/>
    <mergeCell ref="HLK158:HLP158"/>
    <mergeCell ref="HLQ158:HLV158"/>
    <mergeCell ref="HLW158:HMB158"/>
    <mergeCell ref="HJI158:HJN158"/>
    <mergeCell ref="HJO158:HJT158"/>
    <mergeCell ref="HJU158:HJZ158"/>
    <mergeCell ref="HKA158:HKF158"/>
    <mergeCell ref="HKG158:HKL158"/>
    <mergeCell ref="HKM158:HKR158"/>
    <mergeCell ref="HHY158:HID158"/>
    <mergeCell ref="HIE158:HIJ158"/>
    <mergeCell ref="HIK158:HIP158"/>
    <mergeCell ref="HIQ158:HIV158"/>
    <mergeCell ref="HIW158:HJB158"/>
    <mergeCell ref="HJC158:HJH158"/>
    <mergeCell ref="HGO158:HGT158"/>
    <mergeCell ref="HGU158:HGZ158"/>
    <mergeCell ref="HHA158:HHF158"/>
    <mergeCell ref="HHG158:HHL158"/>
    <mergeCell ref="HHM158:HHR158"/>
    <mergeCell ref="HHS158:HHX158"/>
    <mergeCell ref="HFE158:HFJ158"/>
    <mergeCell ref="HFK158:HFP158"/>
    <mergeCell ref="HFQ158:HFV158"/>
    <mergeCell ref="HFW158:HGB158"/>
    <mergeCell ref="HGC158:HGH158"/>
    <mergeCell ref="HGI158:HGN158"/>
    <mergeCell ref="HDU158:HDZ158"/>
    <mergeCell ref="HEA158:HEF158"/>
    <mergeCell ref="HEG158:HEL158"/>
    <mergeCell ref="HEM158:HER158"/>
    <mergeCell ref="HES158:HEX158"/>
    <mergeCell ref="HEY158:HFD158"/>
    <mergeCell ref="HCK158:HCP158"/>
    <mergeCell ref="HCQ158:HCV158"/>
    <mergeCell ref="HCW158:HDB158"/>
    <mergeCell ref="HDC158:HDH158"/>
    <mergeCell ref="HDI158:HDN158"/>
    <mergeCell ref="HDO158:HDT158"/>
    <mergeCell ref="HBA158:HBF158"/>
    <mergeCell ref="HBG158:HBL158"/>
    <mergeCell ref="HBM158:HBR158"/>
    <mergeCell ref="HBS158:HBX158"/>
    <mergeCell ref="HBY158:HCD158"/>
    <mergeCell ref="HCE158:HCJ158"/>
    <mergeCell ref="GZQ158:GZV158"/>
    <mergeCell ref="GZW158:HAB158"/>
    <mergeCell ref="HAC158:HAH158"/>
    <mergeCell ref="HAI158:HAN158"/>
    <mergeCell ref="HAO158:HAT158"/>
    <mergeCell ref="HAU158:HAZ158"/>
    <mergeCell ref="GYG158:GYL158"/>
    <mergeCell ref="GYM158:GYR158"/>
    <mergeCell ref="GYS158:GYX158"/>
    <mergeCell ref="GYY158:GZD158"/>
    <mergeCell ref="GZE158:GZJ158"/>
    <mergeCell ref="GZK158:GZP158"/>
    <mergeCell ref="GWW158:GXB158"/>
    <mergeCell ref="GXC158:GXH158"/>
    <mergeCell ref="GXI158:GXN158"/>
    <mergeCell ref="GXO158:GXT158"/>
    <mergeCell ref="GXU158:GXZ158"/>
    <mergeCell ref="GYA158:GYF158"/>
    <mergeCell ref="GVM158:GVR158"/>
    <mergeCell ref="GVS158:GVX158"/>
    <mergeCell ref="GVY158:GWD158"/>
    <mergeCell ref="GWE158:GWJ158"/>
    <mergeCell ref="GWK158:GWP158"/>
    <mergeCell ref="GWQ158:GWV158"/>
    <mergeCell ref="GUC158:GUH158"/>
    <mergeCell ref="GUI158:GUN158"/>
    <mergeCell ref="GUO158:GUT158"/>
    <mergeCell ref="GUU158:GUZ158"/>
    <mergeCell ref="GVA158:GVF158"/>
    <mergeCell ref="GVG158:GVL158"/>
    <mergeCell ref="GSS158:GSX158"/>
    <mergeCell ref="GSY158:GTD158"/>
    <mergeCell ref="GTE158:GTJ158"/>
    <mergeCell ref="GTK158:GTP158"/>
    <mergeCell ref="GTQ158:GTV158"/>
    <mergeCell ref="GTW158:GUB158"/>
    <mergeCell ref="GRI158:GRN158"/>
    <mergeCell ref="GRO158:GRT158"/>
    <mergeCell ref="GRU158:GRZ158"/>
    <mergeCell ref="GSA158:GSF158"/>
    <mergeCell ref="GSG158:GSL158"/>
    <mergeCell ref="GSM158:GSR158"/>
    <mergeCell ref="GPY158:GQD158"/>
    <mergeCell ref="GQE158:GQJ158"/>
    <mergeCell ref="GQK158:GQP158"/>
    <mergeCell ref="GQQ158:GQV158"/>
    <mergeCell ref="GQW158:GRB158"/>
    <mergeCell ref="GRC158:GRH158"/>
    <mergeCell ref="GOO158:GOT158"/>
    <mergeCell ref="GOU158:GOZ158"/>
    <mergeCell ref="GPA158:GPF158"/>
    <mergeCell ref="GPG158:GPL158"/>
    <mergeCell ref="GPM158:GPR158"/>
    <mergeCell ref="GPS158:GPX158"/>
    <mergeCell ref="GNE158:GNJ158"/>
    <mergeCell ref="GNK158:GNP158"/>
    <mergeCell ref="GNQ158:GNV158"/>
    <mergeCell ref="GNW158:GOB158"/>
    <mergeCell ref="GOC158:GOH158"/>
    <mergeCell ref="GOI158:GON158"/>
    <mergeCell ref="GLU158:GLZ158"/>
    <mergeCell ref="GMA158:GMF158"/>
    <mergeCell ref="GMG158:GML158"/>
    <mergeCell ref="GMM158:GMR158"/>
    <mergeCell ref="GMS158:GMX158"/>
    <mergeCell ref="GMY158:GND158"/>
    <mergeCell ref="GKK158:GKP158"/>
    <mergeCell ref="GKQ158:GKV158"/>
    <mergeCell ref="GKW158:GLB158"/>
    <mergeCell ref="GLC158:GLH158"/>
    <mergeCell ref="GLI158:GLN158"/>
    <mergeCell ref="GLO158:GLT158"/>
    <mergeCell ref="GJA158:GJF158"/>
    <mergeCell ref="GJG158:GJL158"/>
    <mergeCell ref="GJM158:GJR158"/>
    <mergeCell ref="GJS158:GJX158"/>
    <mergeCell ref="GJY158:GKD158"/>
    <mergeCell ref="GKE158:GKJ158"/>
    <mergeCell ref="GHQ158:GHV158"/>
    <mergeCell ref="GHW158:GIB158"/>
    <mergeCell ref="GIC158:GIH158"/>
    <mergeCell ref="GII158:GIN158"/>
    <mergeCell ref="GIO158:GIT158"/>
    <mergeCell ref="GIU158:GIZ158"/>
    <mergeCell ref="GGG158:GGL158"/>
    <mergeCell ref="GGM158:GGR158"/>
    <mergeCell ref="GGS158:GGX158"/>
    <mergeCell ref="GGY158:GHD158"/>
    <mergeCell ref="GHE158:GHJ158"/>
    <mergeCell ref="GHK158:GHP158"/>
    <mergeCell ref="GEW158:GFB158"/>
    <mergeCell ref="GFC158:GFH158"/>
    <mergeCell ref="GFI158:GFN158"/>
    <mergeCell ref="GFO158:GFT158"/>
    <mergeCell ref="GFU158:GFZ158"/>
    <mergeCell ref="GGA158:GGF158"/>
    <mergeCell ref="GDM158:GDR158"/>
    <mergeCell ref="GDS158:GDX158"/>
    <mergeCell ref="GDY158:GED158"/>
    <mergeCell ref="GEE158:GEJ158"/>
    <mergeCell ref="GEK158:GEP158"/>
    <mergeCell ref="GEQ158:GEV158"/>
    <mergeCell ref="GCC158:GCH158"/>
    <mergeCell ref="GCI158:GCN158"/>
    <mergeCell ref="GCO158:GCT158"/>
    <mergeCell ref="GCU158:GCZ158"/>
    <mergeCell ref="GDA158:GDF158"/>
    <mergeCell ref="GDG158:GDL158"/>
    <mergeCell ref="GAS158:GAX158"/>
    <mergeCell ref="GAY158:GBD158"/>
    <mergeCell ref="GBE158:GBJ158"/>
    <mergeCell ref="GBK158:GBP158"/>
    <mergeCell ref="GBQ158:GBV158"/>
    <mergeCell ref="GBW158:GCB158"/>
    <mergeCell ref="FZI158:FZN158"/>
    <mergeCell ref="FZO158:FZT158"/>
    <mergeCell ref="FZU158:FZZ158"/>
    <mergeCell ref="GAA158:GAF158"/>
    <mergeCell ref="GAG158:GAL158"/>
    <mergeCell ref="GAM158:GAR158"/>
    <mergeCell ref="FXY158:FYD158"/>
    <mergeCell ref="FYE158:FYJ158"/>
    <mergeCell ref="FYK158:FYP158"/>
    <mergeCell ref="FYQ158:FYV158"/>
    <mergeCell ref="FYW158:FZB158"/>
    <mergeCell ref="FZC158:FZH158"/>
    <mergeCell ref="FWO158:FWT158"/>
    <mergeCell ref="FWU158:FWZ158"/>
    <mergeCell ref="FXA158:FXF158"/>
    <mergeCell ref="FXG158:FXL158"/>
    <mergeCell ref="FXM158:FXR158"/>
    <mergeCell ref="FXS158:FXX158"/>
    <mergeCell ref="FVE158:FVJ158"/>
    <mergeCell ref="FVK158:FVP158"/>
    <mergeCell ref="FVQ158:FVV158"/>
    <mergeCell ref="FVW158:FWB158"/>
    <mergeCell ref="FWC158:FWH158"/>
    <mergeCell ref="FWI158:FWN158"/>
    <mergeCell ref="FTU158:FTZ158"/>
    <mergeCell ref="FUA158:FUF158"/>
    <mergeCell ref="FUG158:FUL158"/>
    <mergeCell ref="FUM158:FUR158"/>
    <mergeCell ref="FUS158:FUX158"/>
    <mergeCell ref="FUY158:FVD158"/>
    <mergeCell ref="FSK158:FSP158"/>
    <mergeCell ref="FSQ158:FSV158"/>
    <mergeCell ref="FSW158:FTB158"/>
    <mergeCell ref="FTC158:FTH158"/>
    <mergeCell ref="FTI158:FTN158"/>
    <mergeCell ref="FTO158:FTT158"/>
    <mergeCell ref="FRA158:FRF158"/>
    <mergeCell ref="FRG158:FRL158"/>
    <mergeCell ref="FRM158:FRR158"/>
    <mergeCell ref="FRS158:FRX158"/>
    <mergeCell ref="FRY158:FSD158"/>
    <mergeCell ref="FSE158:FSJ158"/>
    <mergeCell ref="FPQ158:FPV158"/>
    <mergeCell ref="FPW158:FQB158"/>
    <mergeCell ref="FQC158:FQH158"/>
    <mergeCell ref="FQI158:FQN158"/>
    <mergeCell ref="FQO158:FQT158"/>
    <mergeCell ref="FQU158:FQZ158"/>
    <mergeCell ref="FOG158:FOL158"/>
    <mergeCell ref="FOM158:FOR158"/>
    <mergeCell ref="FOS158:FOX158"/>
    <mergeCell ref="FOY158:FPD158"/>
    <mergeCell ref="FPE158:FPJ158"/>
    <mergeCell ref="FPK158:FPP158"/>
    <mergeCell ref="FMW158:FNB158"/>
    <mergeCell ref="FNC158:FNH158"/>
    <mergeCell ref="FNI158:FNN158"/>
    <mergeCell ref="FNO158:FNT158"/>
    <mergeCell ref="FNU158:FNZ158"/>
    <mergeCell ref="FOA158:FOF158"/>
    <mergeCell ref="FLM158:FLR158"/>
    <mergeCell ref="FLS158:FLX158"/>
    <mergeCell ref="FLY158:FMD158"/>
    <mergeCell ref="FME158:FMJ158"/>
    <mergeCell ref="FMK158:FMP158"/>
    <mergeCell ref="FMQ158:FMV158"/>
    <mergeCell ref="FKC158:FKH158"/>
    <mergeCell ref="FKI158:FKN158"/>
    <mergeCell ref="FKO158:FKT158"/>
    <mergeCell ref="FKU158:FKZ158"/>
    <mergeCell ref="FLA158:FLF158"/>
    <mergeCell ref="FLG158:FLL158"/>
    <mergeCell ref="FIS158:FIX158"/>
    <mergeCell ref="FIY158:FJD158"/>
    <mergeCell ref="FJE158:FJJ158"/>
    <mergeCell ref="FJK158:FJP158"/>
    <mergeCell ref="FJQ158:FJV158"/>
    <mergeCell ref="FJW158:FKB158"/>
    <mergeCell ref="FHI158:FHN158"/>
    <mergeCell ref="FHO158:FHT158"/>
    <mergeCell ref="FHU158:FHZ158"/>
    <mergeCell ref="FIA158:FIF158"/>
    <mergeCell ref="FIG158:FIL158"/>
    <mergeCell ref="FIM158:FIR158"/>
    <mergeCell ref="FFY158:FGD158"/>
    <mergeCell ref="FGE158:FGJ158"/>
    <mergeCell ref="FGK158:FGP158"/>
    <mergeCell ref="FGQ158:FGV158"/>
    <mergeCell ref="FGW158:FHB158"/>
    <mergeCell ref="FHC158:FHH158"/>
    <mergeCell ref="FEO158:FET158"/>
    <mergeCell ref="FEU158:FEZ158"/>
    <mergeCell ref="FFA158:FFF158"/>
    <mergeCell ref="FFG158:FFL158"/>
    <mergeCell ref="FFM158:FFR158"/>
    <mergeCell ref="FFS158:FFX158"/>
    <mergeCell ref="FDE158:FDJ158"/>
    <mergeCell ref="FDK158:FDP158"/>
    <mergeCell ref="FDQ158:FDV158"/>
    <mergeCell ref="FDW158:FEB158"/>
    <mergeCell ref="FEC158:FEH158"/>
    <mergeCell ref="FEI158:FEN158"/>
    <mergeCell ref="FBU158:FBZ158"/>
    <mergeCell ref="FCA158:FCF158"/>
    <mergeCell ref="FCG158:FCL158"/>
    <mergeCell ref="FCM158:FCR158"/>
    <mergeCell ref="FCS158:FCX158"/>
    <mergeCell ref="FCY158:FDD158"/>
    <mergeCell ref="FAK158:FAP158"/>
    <mergeCell ref="FAQ158:FAV158"/>
    <mergeCell ref="FAW158:FBB158"/>
    <mergeCell ref="FBC158:FBH158"/>
    <mergeCell ref="FBI158:FBN158"/>
    <mergeCell ref="FBO158:FBT158"/>
    <mergeCell ref="EZA158:EZF158"/>
    <mergeCell ref="EZG158:EZL158"/>
    <mergeCell ref="EZM158:EZR158"/>
    <mergeCell ref="EZS158:EZX158"/>
    <mergeCell ref="EZY158:FAD158"/>
    <mergeCell ref="FAE158:FAJ158"/>
    <mergeCell ref="EXQ158:EXV158"/>
    <mergeCell ref="EXW158:EYB158"/>
    <mergeCell ref="EYC158:EYH158"/>
    <mergeCell ref="EYI158:EYN158"/>
    <mergeCell ref="EYO158:EYT158"/>
    <mergeCell ref="EYU158:EYZ158"/>
    <mergeCell ref="EWG158:EWL158"/>
    <mergeCell ref="EWM158:EWR158"/>
    <mergeCell ref="EWS158:EWX158"/>
    <mergeCell ref="EWY158:EXD158"/>
    <mergeCell ref="EXE158:EXJ158"/>
    <mergeCell ref="EXK158:EXP158"/>
    <mergeCell ref="EUW158:EVB158"/>
    <mergeCell ref="EVC158:EVH158"/>
    <mergeCell ref="EVI158:EVN158"/>
    <mergeCell ref="EVO158:EVT158"/>
    <mergeCell ref="EVU158:EVZ158"/>
    <mergeCell ref="EWA158:EWF158"/>
    <mergeCell ref="ETM158:ETR158"/>
    <mergeCell ref="ETS158:ETX158"/>
    <mergeCell ref="ETY158:EUD158"/>
    <mergeCell ref="EUE158:EUJ158"/>
    <mergeCell ref="EUK158:EUP158"/>
    <mergeCell ref="EUQ158:EUV158"/>
    <mergeCell ref="ESC158:ESH158"/>
    <mergeCell ref="ESI158:ESN158"/>
    <mergeCell ref="ESO158:EST158"/>
    <mergeCell ref="ESU158:ESZ158"/>
    <mergeCell ref="ETA158:ETF158"/>
    <mergeCell ref="ETG158:ETL158"/>
    <mergeCell ref="EQS158:EQX158"/>
    <mergeCell ref="EQY158:ERD158"/>
    <mergeCell ref="ERE158:ERJ158"/>
    <mergeCell ref="ERK158:ERP158"/>
    <mergeCell ref="ERQ158:ERV158"/>
    <mergeCell ref="ERW158:ESB158"/>
    <mergeCell ref="EPI158:EPN158"/>
    <mergeCell ref="EPO158:EPT158"/>
    <mergeCell ref="EPU158:EPZ158"/>
    <mergeCell ref="EQA158:EQF158"/>
    <mergeCell ref="EQG158:EQL158"/>
    <mergeCell ref="EQM158:EQR158"/>
    <mergeCell ref="ENY158:EOD158"/>
    <mergeCell ref="EOE158:EOJ158"/>
    <mergeCell ref="EOK158:EOP158"/>
    <mergeCell ref="EOQ158:EOV158"/>
    <mergeCell ref="EOW158:EPB158"/>
    <mergeCell ref="EPC158:EPH158"/>
    <mergeCell ref="EMO158:EMT158"/>
    <mergeCell ref="EMU158:EMZ158"/>
    <mergeCell ref="ENA158:ENF158"/>
    <mergeCell ref="ENG158:ENL158"/>
    <mergeCell ref="ENM158:ENR158"/>
    <mergeCell ref="ENS158:ENX158"/>
    <mergeCell ref="ELE158:ELJ158"/>
    <mergeCell ref="ELK158:ELP158"/>
    <mergeCell ref="ELQ158:ELV158"/>
    <mergeCell ref="ELW158:EMB158"/>
    <mergeCell ref="EMC158:EMH158"/>
    <mergeCell ref="EMI158:EMN158"/>
    <mergeCell ref="EJU158:EJZ158"/>
    <mergeCell ref="EKA158:EKF158"/>
    <mergeCell ref="EKG158:EKL158"/>
    <mergeCell ref="EKM158:EKR158"/>
    <mergeCell ref="EKS158:EKX158"/>
    <mergeCell ref="EKY158:ELD158"/>
    <mergeCell ref="EIK158:EIP158"/>
    <mergeCell ref="EIQ158:EIV158"/>
    <mergeCell ref="EIW158:EJB158"/>
    <mergeCell ref="EJC158:EJH158"/>
    <mergeCell ref="EJI158:EJN158"/>
    <mergeCell ref="EJO158:EJT158"/>
    <mergeCell ref="EHA158:EHF158"/>
    <mergeCell ref="EHG158:EHL158"/>
    <mergeCell ref="EHM158:EHR158"/>
    <mergeCell ref="EHS158:EHX158"/>
    <mergeCell ref="EHY158:EID158"/>
    <mergeCell ref="EIE158:EIJ158"/>
    <mergeCell ref="EFQ158:EFV158"/>
    <mergeCell ref="EFW158:EGB158"/>
    <mergeCell ref="EGC158:EGH158"/>
    <mergeCell ref="EGI158:EGN158"/>
    <mergeCell ref="EGO158:EGT158"/>
    <mergeCell ref="EGU158:EGZ158"/>
    <mergeCell ref="EEG158:EEL158"/>
    <mergeCell ref="EEM158:EER158"/>
    <mergeCell ref="EES158:EEX158"/>
    <mergeCell ref="EEY158:EFD158"/>
    <mergeCell ref="EFE158:EFJ158"/>
    <mergeCell ref="EFK158:EFP158"/>
    <mergeCell ref="ECW158:EDB158"/>
    <mergeCell ref="EDC158:EDH158"/>
    <mergeCell ref="EDI158:EDN158"/>
    <mergeCell ref="EDO158:EDT158"/>
    <mergeCell ref="EDU158:EDZ158"/>
    <mergeCell ref="EEA158:EEF158"/>
    <mergeCell ref="EBM158:EBR158"/>
    <mergeCell ref="EBS158:EBX158"/>
    <mergeCell ref="EBY158:ECD158"/>
    <mergeCell ref="ECE158:ECJ158"/>
    <mergeCell ref="ECK158:ECP158"/>
    <mergeCell ref="ECQ158:ECV158"/>
    <mergeCell ref="EAC158:EAH158"/>
    <mergeCell ref="EAI158:EAN158"/>
    <mergeCell ref="EAO158:EAT158"/>
    <mergeCell ref="EAU158:EAZ158"/>
    <mergeCell ref="EBA158:EBF158"/>
    <mergeCell ref="EBG158:EBL158"/>
    <mergeCell ref="DYS158:DYX158"/>
    <mergeCell ref="DYY158:DZD158"/>
    <mergeCell ref="DZE158:DZJ158"/>
    <mergeCell ref="DZK158:DZP158"/>
    <mergeCell ref="DZQ158:DZV158"/>
    <mergeCell ref="DZW158:EAB158"/>
    <mergeCell ref="DXI158:DXN158"/>
    <mergeCell ref="DXO158:DXT158"/>
    <mergeCell ref="DXU158:DXZ158"/>
    <mergeCell ref="DYA158:DYF158"/>
    <mergeCell ref="DYG158:DYL158"/>
    <mergeCell ref="DYM158:DYR158"/>
    <mergeCell ref="DVY158:DWD158"/>
    <mergeCell ref="DWE158:DWJ158"/>
    <mergeCell ref="DWK158:DWP158"/>
    <mergeCell ref="DWQ158:DWV158"/>
    <mergeCell ref="DWW158:DXB158"/>
    <mergeCell ref="DXC158:DXH158"/>
    <mergeCell ref="DUO158:DUT158"/>
    <mergeCell ref="DUU158:DUZ158"/>
    <mergeCell ref="DVA158:DVF158"/>
    <mergeCell ref="DVG158:DVL158"/>
    <mergeCell ref="DVM158:DVR158"/>
    <mergeCell ref="DVS158:DVX158"/>
    <mergeCell ref="DTE158:DTJ158"/>
    <mergeCell ref="DTK158:DTP158"/>
    <mergeCell ref="DTQ158:DTV158"/>
    <mergeCell ref="DTW158:DUB158"/>
    <mergeCell ref="DUC158:DUH158"/>
    <mergeCell ref="DUI158:DUN158"/>
    <mergeCell ref="DRU158:DRZ158"/>
    <mergeCell ref="DSA158:DSF158"/>
    <mergeCell ref="DSG158:DSL158"/>
    <mergeCell ref="DSM158:DSR158"/>
    <mergeCell ref="DSS158:DSX158"/>
    <mergeCell ref="DSY158:DTD158"/>
    <mergeCell ref="DQK158:DQP158"/>
    <mergeCell ref="DQQ158:DQV158"/>
    <mergeCell ref="DQW158:DRB158"/>
    <mergeCell ref="DRC158:DRH158"/>
    <mergeCell ref="DRI158:DRN158"/>
    <mergeCell ref="DRO158:DRT158"/>
    <mergeCell ref="DPA158:DPF158"/>
    <mergeCell ref="DPG158:DPL158"/>
    <mergeCell ref="DPM158:DPR158"/>
    <mergeCell ref="DPS158:DPX158"/>
    <mergeCell ref="DPY158:DQD158"/>
    <mergeCell ref="DQE158:DQJ158"/>
    <mergeCell ref="DNQ158:DNV158"/>
    <mergeCell ref="DNW158:DOB158"/>
    <mergeCell ref="DOC158:DOH158"/>
    <mergeCell ref="DOI158:DON158"/>
    <mergeCell ref="DOO158:DOT158"/>
    <mergeCell ref="DOU158:DOZ158"/>
    <mergeCell ref="DMG158:DML158"/>
    <mergeCell ref="DMM158:DMR158"/>
    <mergeCell ref="DMS158:DMX158"/>
    <mergeCell ref="DMY158:DND158"/>
    <mergeCell ref="DNE158:DNJ158"/>
    <mergeCell ref="DNK158:DNP158"/>
    <mergeCell ref="DKW158:DLB158"/>
    <mergeCell ref="DLC158:DLH158"/>
    <mergeCell ref="DLI158:DLN158"/>
    <mergeCell ref="DLO158:DLT158"/>
    <mergeCell ref="DLU158:DLZ158"/>
    <mergeCell ref="DMA158:DMF158"/>
    <mergeCell ref="DJM158:DJR158"/>
    <mergeCell ref="DJS158:DJX158"/>
    <mergeCell ref="DJY158:DKD158"/>
    <mergeCell ref="DKE158:DKJ158"/>
    <mergeCell ref="DKK158:DKP158"/>
    <mergeCell ref="DKQ158:DKV158"/>
    <mergeCell ref="DIC158:DIH158"/>
    <mergeCell ref="DII158:DIN158"/>
    <mergeCell ref="DIO158:DIT158"/>
    <mergeCell ref="DIU158:DIZ158"/>
    <mergeCell ref="DJA158:DJF158"/>
    <mergeCell ref="DJG158:DJL158"/>
    <mergeCell ref="DGS158:DGX158"/>
    <mergeCell ref="DGY158:DHD158"/>
    <mergeCell ref="DHE158:DHJ158"/>
    <mergeCell ref="DHK158:DHP158"/>
    <mergeCell ref="DHQ158:DHV158"/>
    <mergeCell ref="DHW158:DIB158"/>
    <mergeCell ref="DFI158:DFN158"/>
    <mergeCell ref="DFO158:DFT158"/>
    <mergeCell ref="DFU158:DFZ158"/>
    <mergeCell ref="DGA158:DGF158"/>
    <mergeCell ref="DGG158:DGL158"/>
    <mergeCell ref="DGM158:DGR158"/>
    <mergeCell ref="DDY158:DED158"/>
    <mergeCell ref="DEE158:DEJ158"/>
    <mergeCell ref="DEK158:DEP158"/>
    <mergeCell ref="DEQ158:DEV158"/>
    <mergeCell ref="DEW158:DFB158"/>
    <mergeCell ref="DFC158:DFH158"/>
    <mergeCell ref="DCO158:DCT158"/>
    <mergeCell ref="DCU158:DCZ158"/>
    <mergeCell ref="DDA158:DDF158"/>
    <mergeCell ref="DDG158:DDL158"/>
    <mergeCell ref="DDM158:DDR158"/>
    <mergeCell ref="DDS158:DDX158"/>
    <mergeCell ref="DBE158:DBJ158"/>
    <mergeCell ref="DBK158:DBP158"/>
    <mergeCell ref="DBQ158:DBV158"/>
    <mergeCell ref="DBW158:DCB158"/>
    <mergeCell ref="DCC158:DCH158"/>
    <mergeCell ref="DCI158:DCN158"/>
    <mergeCell ref="CZU158:CZZ158"/>
    <mergeCell ref="DAA158:DAF158"/>
    <mergeCell ref="DAG158:DAL158"/>
    <mergeCell ref="DAM158:DAR158"/>
    <mergeCell ref="DAS158:DAX158"/>
    <mergeCell ref="DAY158:DBD158"/>
    <mergeCell ref="CYK158:CYP158"/>
    <mergeCell ref="CYQ158:CYV158"/>
    <mergeCell ref="CYW158:CZB158"/>
    <mergeCell ref="CZC158:CZH158"/>
    <mergeCell ref="CZI158:CZN158"/>
    <mergeCell ref="CZO158:CZT158"/>
    <mergeCell ref="CXA158:CXF158"/>
    <mergeCell ref="CXG158:CXL158"/>
    <mergeCell ref="CXM158:CXR158"/>
    <mergeCell ref="CXS158:CXX158"/>
    <mergeCell ref="CXY158:CYD158"/>
    <mergeCell ref="CYE158:CYJ158"/>
    <mergeCell ref="CVQ158:CVV158"/>
    <mergeCell ref="CVW158:CWB158"/>
    <mergeCell ref="CWC158:CWH158"/>
    <mergeCell ref="CWI158:CWN158"/>
    <mergeCell ref="CWO158:CWT158"/>
    <mergeCell ref="CWU158:CWZ158"/>
    <mergeCell ref="CUG158:CUL158"/>
    <mergeCell ref="CUM158:CUR158"/>
    <mergeCell ref="CUS158:CUX158"/>
    <mergeCell ref="CUY158:CVD158"/>
    <mergeCell ref="CVE158:CVJ158"/>
    <mergeCell ref="CVK158:CVP158"/>
    <mergeCell ref="CSW158:CTB158"/>
    <mergeCell ref="CTC158:CTH158"/>
    <mergeCell ref="CTI158:CTN158"/>
    <mergeCell ref="CTO158:CTT158"/>
    <mergeCell ref="CTU158:CTZ158"/>
    <mergeCell ref="CUA158:CUF158"/>
    <mergeCell ref="CRM158:CRR158"/>
    <mergeCell ref="CRS158:CRX158"/>
    <mergeCell ref="CRY158:CSD158"/>
    <mergeCell ref="CSE158:CSJ158"/>
    <mergeCell ref="CSK158:CSP158"/>
    <mergeCell ref="CSQ158:CSV158"/>
    <mergeCell ref="CQC158:CQH158"/>
    <mergeCell ref="CQI158:CQN158"/>
    <mergeCell ref="CQO158:CQT158"/>
    <mergeCell ref="CQU158:CQZ158"/>
    <mergeCell ref="CRA158:CRF158"/>
    <mergeCell ref="CRG158:CRL158"/>
    <mergeCell ref="COS158:COX158"/>
    <mergeCell ref="COY158:CPD158"/>
    <mergeCell ref="CPE158:CPJ158"/>
    <mergeCell ref="CPK158:CPP158"/>
    <mergeCell ref="CPQ158:CPV158"/>
    <mergeCell ref="CPW158:CQB158"/>
    <mergeCell ref="CNI158:CNN158"/>
    <mergeCell ref="CNO158:CNT158"/>
    <mergeCell ref="CNU158:CNZ158"/>
    <mergeCell ref="COA158:COF158"/>
    <mergeCell ref="COG158:COL158"/>
    <mergeCell ref="COM158:COR158"/>
    <mergeCell ref="CLY158:CMD158"/>
    <mergeCell ref="CME158:CMJ158"/>
    <mergeCell ref="CMK158:CMP158"/>
    <mergeCell ref="CMQ158:CMV158"/>
    <mergeCell ref="CMW158:CNB158"/>
    <mergeCell ref="CNC158:CNH158"/>
    <mergeCell ref="CKO158:CKT158"/>
    <mergeCell ref="CKU158:CKZ158"/>
    <mergeCell ref="CLA158:CLF158"/>
    <mergeCell ref="CLG158:CLL158"/>
    <mergeCell ref="CLM158:CLR158"/>
    <mergeCell ref="CLS158:CLX158"/>
    <mergeCell ref="CJE158:CJJ158"/>
    <mergeCell ref="CJK158:CJP158"/>
    <mergeCell ref="CJQ158:CJV158"/>
    <mergeCell ref="CJW158:CKB158"/>
    <mergeCell ref="CKC158:CKH158"/>
    <mergeCell ref="CKI158:CKN158"/>
    <mergeCell ref="CHU158:CHZ158"/>
    <mergeCell ref="CIA158:CIF158"/>
    <mergeCell ref="CIG158:CIL158"/>
    <mergeCell ref="CIM158:CIR158"/>
    <mergeCell ref="CIS158:CIX158"/>
    <mergeCell ref="CIY158:CJD158"/>
    <mergeCell ref="CGK158:CGP158"/>
    <mergeCell ref="CGQ158:CGV158"/>
    <mergeCell ref="CGW158:CHB158"/>
    <mergeCell ref="CHC158:CHH158"/>
    <mergeCell ref="CHI158:CHN158"/>
    <mergeCell ref="CHO158:CHT158"/>
    <mergeCell ref="CFA158:CFF158"/>
    <mergeCell ref="CFG158:CFL158"/>
    <mergeCell ref="CFM158:CFR158"/>
    <mergeCell ref="CFS158:CFX158"/>
    <mergeCell ref="CFY158:CGD158"/>
    <mergeCell ref="CGE158:CGJ158"/>
    <mergeCell ref="CDQ158:CDV158"/>
    <mergeCell ref="CDW158:CEB158"/>
    <mergeCell ref="CEC158:CEH158"/>
    <mergeCell ref="CEI158:CEN158"/>
    <mergeCell ref="CEO158:CET158"/>
    <mergeCell ref="CEU158:CEZ158"/>
    <mergeCell ref="CCG158:CCL158"/>
    <mergeCell ref="CCM158:CCR158"/>
    <mergeCell ref="CCS158:CCX158"/>
    <mergeCell ref="CCY158:CDD158"/>
    <mergeCell ref="CDE158:CDJ158"/>
    <mergeCell ref="CDK158:CDP158"/>
    <mergeCell ref="CAW158:CBB158"/>
    <mergeCell ref="CBC158:CBH158"/>
    <mergeCell ref="CBI158:CBN158"/>
    <mergeCell ref="CBO158:CBT158"/>
    <mergeCell ref="CBU158:CBZ158"/>
    <mergeCell ref="CCA158:CCF158"/>
    <mergeCell ref="BZM158:BZR158"/>
    <mergeCell ref="BZS158:BZX158"/>
    <mergeCell ref="BZY158:CAD158"/>
    <mergeCell ref="CAE158:CAJ158"/>
    <mergeCell ref="CAK158:CAP158"/>
    <mergeCell ref="CAQ158:CAV158"/>
    <mergeCell ref="BYC158:BYH158"/>
    <mergeCell ref="BYI158:BYN158"/>
    <mergeCell ref="BYO158:BYT158"/>
    <mergeCell ref="BYU158:BYZ158"/>
    <mergeCell ref="BZA158:BZF158"/>
    <mergeCell ref="BZG158:BZL158"/>
    <mergeCell ref="BWS158:BWX158"/>
    <mergeCell ref="BWY158:BXD158"/>
    <mergeCell ref="BXE158:BXJ158"/>
    <mergeCell ref="BXK158:BXP158"/>
    <mergeCell ref="BXQ158:BXV158"/>
    <mergeCell ref="BXW158:BYB158"/>
    <mergeCell ref="BVI158:BVN158"/>
    <mergeCell ref="BVO158:BVT158"/>
    <mergeCell ref="BVU158:BVZ158"/>
    <mergeCell ref="BWA158:BWF158"/>
    <mergeCell ref="BWG158:BWL158"/>
    <mergeCell ref="BWM158:BWR158"/>
    <mergeCell ref="BTY158:BUD158"/>
    <mergeCell ref="BUE158:BUJ158"/>
    <mergeCell ref="BUK158:BUP158"/>
    <mergeCell ref="BUQ158:BUV158"/>
    <mergeCell ref="BUW158:BVB158"/>
    <mergeCell ref="BVC158:BVH158"/>
    <mergeCell ref="BSO158:BST158"/>
    <mergeCell ref="BSU158:BSZ158"/>
    <mergeCell ref="BTA158:BTF158"/>
    <mergeCell ref="BTG158:BTL158"/>
    <mergeCell ref="BTM158:BTR158"/>
    <mergeCell ref="BTS158:BTX158"/>
    <mergeCell ref="BRE158:BRJ158"/>
    <mergeCell ref="BRK158:BRP158"/>
    <mergeCell ref="BRQ158:BRV158"/>
    <mergeCell ref="BRW158:BSB158"/>
    <mergeCell ref="BSC158:BSH158"/>
    <mergeCell ref="BSI158:BSN158"/>
    <mergeCell ref="BPU158:BPZ158"/>
    <mergeCell ref="BQA158:BQF158"/>
    <mergeCell ref="BQG158:BQL158"/>
    <mergeCell ref="BQM158:BQR158"/>
    <mergeCell ref="BQS158:BQX158"/>
    <mergeCell ref="BQY158:BRD158"/>
    <mergeCell ref="BOK158:BOP158"/>
    <mergeCell ref="BOQ158:BOV158"/>
    <mergeCell ref="BOW158:BPB158"/>
    <mergeCell ref="BPC158:BPH158"/>
    <mergeCell ref="BPI158:BPN158"/>
    <mergeCell ref="BPO158:BPT158"/>
    <mergeCell ref="BNA158:BNF158"/>
    <mergeCell ref="BNG158:BNL158"/>
    <mergeCell ref="BNM158:BNR158"/>
    <mergeCell ref="BNS158:BNX158"/>
    <mergeCell ref="BNY158:BOD158"/>
    <mergeCell ref="BOE158:BOJ158"/>
    <mergeCell ref="BLQ158:BLV158"/>
    <mergeCell ref="BLW158:BMB158"/>
    <mergeCell ref="BMC158:BMH158"/>
    <mergeCell ref="BMI158:BMN158"/>
    <mergeCell ref="BMO158:BMT158"/>
    <mergeCell ref="BMU158:BMZ158"/>
    <mergeCell ref="BKG158:BKL158"/>
    <mergeCell ref="BKM158:BKR158"/>
    <mergeCell ref="BKS158:BKX158"/>
    <mergeCell ref="BKY158:BLD158"/>
    <mergeCell ref="BLE158:BLJ158"/>
    <mergeCell ref="BLK158:BLP158"/>
    <mergeCell ref="BIW158:BJB158"/>
    <mergeCell ref="BJC158:BJH158"/>
    <mergeCell ref="BJI158:BJN158"/>
    <mergeCell ref="BJO158:BJT158"/>
    <mergeCell ref="BJU158:BJZ158"/>
    <mergeCell ref="BKA158:BKF158"/>
    <mergeCell ref="BHM158:BHR158"/>
    <mergeCell ref="BHS158:BHX158"/>
    <mergeCell ref="BHY158:BID158"/>
    <mergeCell ref="BIE158:BIJ158"/>
    <mergeCell ref="BIK158:BIP158"/>
    <mergeCell ref="BIQ158:BIV158"/>
    <mergeCell ref="BGC158:BGH158"/>
    <mergeCell ref="BGI158:BGN158"/>
    <mergeCell ref="BGO158:BGT158"/>
    <mergeCell ref="BGU158:BGZ158"/>
    <mergeCell ref="BHA158:BHF158"/>
    <mergeCell ref="BHG158:BHL158"/>
    <mergeCell ref="BES158:BEX158"/>
    <mergeCell ref="BEY158:BFD158"/>
    <mergeCell ref="BFE158:BFJ158"/>
    <mergeCell ref="BFK158:BFP158"/>
    <mergeCell ref="BFQ158:BFV158"/>
    <mergeCell ref="BFW158:BGB158"/>
    <mergeCell ref="BDI158:BDN158"/>
    <mergeCell ref="BDO158:BDT158"/>
    <mergeCell ref="BDU158:BDZ158"/>
    <mergeCell ref="BEA158:BEF158"/>
    <mergeCell ref="BEG158:BEL158"/>
    <mergeCell ref="BEM158:BER158"/>
    <mergeCell ref="BBY158:BCD158"/>
    <mergeCell ref="BCE158:BCJ158"/>
    <mergeCell ref="BCK158:BCP158"/>
    <mergeCell ref="BCQ158:BCV158"/>
    <mergeCell ref="BCW158:BDB158"/>
    <mergeCell ref="BDC158:BDH158"/>
    <mergeCell ref="BAO158:BAT158"/>
    <mergeCell ref="BAU158:BAZ158"/>
    <mergeCell ref="BBA158:BBF158"/>
    <mergeCell ref="BBG158:BBL158"/>
    <mergeCell ref="BBM158:BBR158"/>
    <mergeCell ref="BBS158:BBX158"/>
    <mergeCell ref="AZE158:AZJ158"/>
    <mergeCell ref="AZK158:AZP158"/>
    <mergeCell ref="AZQ158:AZV158"/>
    <mergeCell ref="AZW158:BAB158"/>
    <mergeCell ref="BAC158:BAH158"/>
    <mergeCell ref="BAI158:BAN158"/>
    <mergeCell ref="AXU158:AXZ158"/>
    <mergeCell ref="AYA158:AYF158"/>
    <mergeCell ref="AYG158:AYL158"/>
    <mergeCell ref="AYM158:AYR158"/>
    <mergeCell ref="AYS158:AYX158"/>
    <mergeCell ref="AYY158:AZD158"/>
    <mergeCell ref="AWK158:AWP158"/>
    <mergeCell ref="AWQ158:AWV158"/>
    <mergeCell ref="AWW158:AXB158"/>
    <mergeCell ref="AXC158:AXH158"/>
    <mergeCell ref="AXI158:AXN158"/>
    <mergeCell ref="AXO158:AXT158"/>
    <mergeCell ref="AVA158:AVF158"/>
    <mergeCell ref="AVG158:AVL158"/>
    <mergeCell ref="AVM158:AVR158"/>
    <mergeCell ref="AVS158:AVX158"/>
    <mergeCell ref="AVY158:AWD158"/>
    <mergeCell ref="AWE158:AWJ158"/>
    <mergeCell ref="ATQ158:ATV158"/>
    <mergeCell ref="ATW158:AUB158"/>
    <mergeCell ref="AUC158:AUH158"/>
    <mergeCell ref="AUI158:AUN158"/>
    <mergeCell ref="AUO158:AUT158"/>
    <mergeCell ref="AUU158:AUZ158"/>
    <mergeCell ref="ASG158:ASL158"/>
    <mergeCell ref="ASM158:ASR158"/>
    <mergeCell ref="ASS158:ASX158"/>
    <mergeCell ref="ASY158:ATD158"/>
    <mergeCell ref="ATE158:ATJ158"/>
    <mergeCell ref="ATK158:ATP158"/>
    <mergeCell ref="AQW158:ARB158"/>
    <mergeCell ref="ARC158:ARH158"/>
    <mergeCell ref="ARI158:ARN158"/>
    <mergeCell ref="ARO158:ART158"/>
    <mergeCell ref="ARU158:ARZ158"/>
    <mergeCell ref="ASA158:ASF158"/>
    <mergeCell ref="APM158:APR158"/>
    <mergeCell ref="APS158:APX158"/>
    <mergeCell ref="APY158:AQD158"/>
    <mergeCell ref="AQE158:AQJ158"/>
    <mergeCell ref="AQK158:AQP158"/>
    <mergeCell ref="AQQ158:AQV158"/>
    <mergeCell ref="AOC158:AOH158"/>
    <mergeCell ref="AOI158:AON158"/>
    <mergeCell ref="AOO158:AOT158"/>
    <mergeCell ref="AOU158:AOZ158"/>
    <mergeCell ref="APA158:APF158"/>
    <mergeCell ref="APG158:APL158"/>
    <mergeCell ref="AMS158:AMX158"/>
    <mergeCell ref="AMY158:AND158"/>
    <mergeCell ref="ANE158:ANJ158"/>
    <mergeCell ref="ANK158:ANP158"/>
    <mergeCell ref="ANQ158:ANV158"/>
    <mergeCell ref="ANW158:AOB158"/>
    <mergeCell ref="ALI158:ALN158"/>
    <mergeCell ref="ALO158:ALT158"/>
    <mergeCell ref="ALU158:ALZ158"/>
    <mergeCell ref="AMA158:AMF158"/>
    <mergeCell ref="AMG158:AML158"/>
    <mergeCell ref="AMM158:AMR158"/>
    <mergeCell ref="AJY158:AKD158"/>
    <mergeCell ref="AKE158:AKJ158"/>
    <mergeCell ref="AKK158:AKP158"/>
    <mergeCell ref="AKQ158:AKV158"/>
    <mergeCell ref="AKW158:ALB158"/>
    <mergeCell ref="ALC158:ALH158"/>
    <mergeCell ref="AIO158:AIT158"/>
    <mergeCell ref="AIU158:AIZ158"/>
    <mergeCell ref="AJA158:AJF158"/>
    <mergeCell ref="AJG158:AJL158"/>
    <mergeCell ref="AJM158:AJR158"/>
    <mergeCell ref="AJS158:AJX158"/>
    <mergeCell ref="AHE158:AHJ158"/>
    <mergeCell ref="AHK158:AHP158"/>
    <mergeCell ref="AHQ158:AHV158"/>
    <mergeCell ref="AHW158:AIB158"/>
    <mergeCell ref="AIC158:AIH158"/>
    <mergeCell ref="AII158:AIN158"/>
    <mergeCell ref="AFU158:AFZ158"/>
    <mergeCell ref="AGA158:AGF158"/>
    <mergeCell ref="AGG158:AGL158"/>
    <mergeCell ref="AGM158:AGR158"/>
    <mergeCell ref="AGS158:AGX158"/>
    <mergeCell ref="AGY158:AHD158"/>
    <mergeCell ref="AEK158:AEP158"/>
    <mergeCell ref="AEQ158:AEV158"/>
    <mergeCell ref="AEW158:AFB158"/>
    <mergeCell ref="AFC158:AFH158"/>
    <mergeCell ref="AFI158:AFN158"/>
    <mergeCell ref="AFO158:AFT158"/>
    <mergeCell ref="ADA158:ADF158"/>
    <mergeCell ref="ADG158:ADL158"/>
    <mergeCell ref="ADM158:ADR158"/>
    <mergeCell ref="ADS158:ADX158"/>
    <mergeCell ref="ADY158:AED158"/>
    <mergeCell ref="AEE158:AEJ158"/>
    <mergeCell ref="ABQ158:ABV158"/>
    <mergeCell ref="ABW158:ACB158"/>
    <mergeCell ref="ACC158:ACH158"/>
    <mergeCell ref="ACI158:ACN158"/>
    <mergeCell ref="ACO158:ACT158"/>
    <mergeCell ref="ACU158:ACZ158"/>
    <mergeCell ref="AAG158:AAL158"/>
    <mergeCell ref="AAM158:AAR158"/>
    <mergeCell ref="AAS158:AAX158"/>
    <mergeCell ref="AAY158:ABD158"/>
    <mergeCell ref="ABE158:ABJ158"/>
    <mergeCell ref="ABK158:ABP158"/>
    <mergeCell ref="YW158:ZB158"/>
    <mergeCell ref="ZC158:ZH158"/>
    <mergeCell ref="ZI158:ZN158"/>
    <mergeCell ref="ZO158:ZT158"/>
    <mergeCell ref="ZU158:ZZ158"/>
    <mergeCell ref="AAA158:AAF158"/>
    <mergeCell ref="XM158:XR158"/>
    <mergeCell ref="XS158:XX158"/>
    <mergeCell ref="XY158:YD158"/>
    <mergeCell ref="YE158:YJ158"/>
    <mergeCell ref="YK158:YP158"/>
    <mergeCell ref="YQ158:YV158"/>
    <mergeCell ref="WC158:WH158"/>
    <mergeCell ref="WI158:WN158"/>
    <mergeCell ref="WO158:WT158"/>
    <mergeCell ref="WU158:WZ158"/>
    <mergeCell ref="XA158:XF158"/>
    <mergeCell ref="XG158:XL158"/>
    <mergeCell ref="US158:UX158"/>
    <mergeCell ref="UY158:VD158"/>
    <mergeCell ref="VE158:VJ158"/>
    <mergeCell ref="VK158:VP158"/>
    <mergeCell ref="VQ158:VV158"/>
    <mergeCell ref="VW158:WB158"/>
    <mergeCell ref="TI158:TN158"/>
    <mergeCell ref="TO158:TT158"/>
    <mergeCell ref="TU158:TZ158"/>
    <mergeCell ref="UA158:UF158"/>
    <mergeCell ref="UG158:UL158"/>
    <mergeCell ref="UM158:UR158"/>
    <mergeCell ref="RY158:SD158"/>
    <mergeCell ref="SE158:SJ158"/>
    <mergeCell ref="SK158:SP158"/>
    <mergeCell ref="SQ158:SV158"/>
    <mergeCell ref="SW158:TB158"/>
    <mergeCell ref="TC158:TH158"/>
    <mergeCell ref="QO158:QT158"/>
    <mergeCell ref="QU158:QZ158"/>
    <mergeCell ref="RA158:RF158"/>
    <mergeCell ref="RG158:RL158"/>
    <mergeCell ref="RM158:RR158"/>
    <mergeCell ref="RS158:RX158"/>
    <mergeCell ref="PE158:PJ158"/>
    <mergeCell ref="PK158:PP158"/>
    <mergeCell ref="PQ158:PV158"/>
    <mergeCell ref="PW158:QB158"/>
    <mergeCell ref="QC158:QH158"/>
    <mergeCell ref="QI158:QN158"/>
    <mergeCell ref="NU158:NZ158"/>
    <mergeCell ref="OA158:OF158"/>
    <mergeCell ref="OG158:OL158"/>
    <mergeCell ref="OM158:OR158"/>
    <mergeCell ref="OS158:OX158"/>
    <mergeCell ref="OY158:PD158"/>
    <mergeCell ref="MK158:MP158"/>
    <mergeCell ref="MQ158:MV158"/>
    <mergeCell ref="MW158:NB158"/>
    <mergeCell ref="NC158:NH158"/>
    <mergeCell ref="NI158:NN158"/>
    <mergeCell ref="NO158:NT158"/>
    <mergeCell ref="LA158:LF158"/>
    <mergeCell ref="LG158:LL158"/>
    <mergeCell ref="LM158:LR158"/>
    <mergeCell ref="LS158:LX158"/>
    <mergeCell ref="LY158:MD158"/>
    <mergeCell ref="ME158:MJ158"/>
    <mergeCell ref="JQ158:JV158"/>
    <mergeCell ref="JW158:KB158"/>
    <mergeCell ref="KC158:KH158"/>
    <mergeCell ref="KI158:KN158"/>
    <mergeCell ref="KO158:KT158"/>
    <mergeCell ref="KU158:KZ158"/>
    <mergeCell ref="IG158:IL158"/>
    <mergeCell ref="IM158:IR158"/>
    <mergeCell ref="IS158:IX158"/>
    <mergeCell ref="IY158:JD158"/>
    <mergeCell ref="JE158:JJ158"/>
    <mergeCell ref="JK158:JP158"/>
    <mergeCell ref="GW158:HB158"/>
    <mergeCell ref="HC158:HH158"/>
    <mergeCell ref="HI158:HN158"/>
    <mergeCell ref="HO158:HT158"/>
    <mergeCell ref="HU158:HZ158"/>
    <mergeCell ref="IA158:IF158"/>
    <mergeCell ref="FM158:FR158"/>
    <mergeCell ref="FS158:FX158"/>
    <mergeCell ref="FY158:GD158"/>
    <mergeCell ref="GE158:GJ158"/>
    <mergeCell ref="GK158:GP158"/>
    <mergeCell ref="GQ158:GV158"/>
    <mergeCell ref="EC158:EH158"/>
    <mergeCell ref="EI158:EN158"/>
    <mergeCell ref="EO158:ET158"/>
    <mergeCell ref="EU158:EZ158"/>
    <mergeCell ref="FA158:FF158"/>
    <mergeCell ref="FG158:FL158"/>
    <mergeCell ref="CS158:CX158"/>
    <mergeCell ref="CY158:DD158"/>
    <mergeCell ref="DE158:DJ158"/>
    <mergeCell ref="DK158:DP158"/>
    <mergeCell ref="DQ158:DV158"/>
    <mergeCell ref="DW158:EB158"/>
    <mergeCell ref="BI158:BN158"/>
    <mergeCell ref="BO158:BT158"/>
    <mergeCell ref="BU158:BZ158"/>
    <mergeCell ref="CA158:CF158"/>
    <mergeCell ref="CG158:CL158"/>
    <mergeCell ref="CM158:CR158"/>
    <mergeCell ref="Y158:AD158"/>
    <mergeCell ref="AE158:AJ158"/>
    <mergeCell ref="AK158:AP158"/>
    <mergeCell ref="AQ158:AV158"/>
    <mergeCell ref="AW158:BB158"/>
    <mergeCell ref="BC158:BH158"/>
    <mergeCell ref="A155:F155"/>
    <mergeCell ref="A156:F156"/>
    <mergeCell ref="A157:F157"/>
    <mergeCell ref="A158:F158"/>
    <mergeCell ref="M158:R158"/>
    <mergeCell ref="S158:X158"/>
    <mergeCell ref="A149:F149"/>
    <mergeCell ref="A150:F150"/>
    <mergeCell ref="A151:F151"/>
    <mergeCell ref="A154:F154"/>
    <mergeCell ref="A140:F140"/>
    <mergeCell ref="A141:F141"/>
    <mergeCell ref="A142:F142"/>
    <mergeCell ref="A146:F146"/>
    <mergeCell ref="A147:F147"/>
    <mergeCell ref="A148:F148"/>
    <mergeCell ref="A134:F134"/>
    <mergeCell ref="A135:F135"/>
    <mergeCell ref="A136:F136"/>
    <mergeCell ref="A137:F137"/>
    <mergeCell ref="A138:F138"/>
    <mergeCell ref="A139:F139"/>
    <mergeCell ref="A127:F127"/>
    <mergeCell ref="A128:F128"/>
    <mergeCell ref="A129:F129"/>
    <mergeCell ref="A130:F130"/>
    <mergeCell ref="A132:F132"/>
    <mergeCell ref="A133:F133"/>
    <mergeCell ref="A152:F152"/>
    <mergeCell ref="C120:F120"/>
    <mergeCell ref="C121:F121"/>
    <mergeCell ref="A122:B125"/>
    <mergeCell ref="C122:F122"/>
    <mergeCell ref="C123:F123"/>
    <mergeCell ref="C124:F124"/>
    <mergeCell ref="C125:F125"/>
    <mergeCell ref="B113:F113"/>
    <mergeCell ref="B114:F114"/>
    <mergeCell ref="A115:A121"/>
    <mergeCell ref="C115:F115"/>
    <mergeCell ref="B116:B117"/>
    <mergeCell ref="C116:F116"/>
    <mergeCell ref="C117:F117"/>
    <mergeCell ref="C118:F118"/>
    <mergeCell ref="C119:F119"/>
    <mergeCell ref="B120:B121"/>
    <mergeCell ref="B107:B110"/>
    <mergeCell ref="C107:F107"/>
    <mergeCell ref="C108:F108"/>
    <mergeCell ref="C109:F109"/>
    <mergeCell ref="C110:F110"/>
    <mergeCell ref="B111:B112"/>
    <mergeCell ref="C111:F111"/>
    <mergeCell ref="C112:F112"/>
    <mergeCell ref="A99:A114"/>
    <mergeCell ref="C99:F99"/>
    <mergeCell ref="B100:B106"/>
    <mergeCell ref="C100:F100"/>
    <mergeCell ref="C101:F101"/>
    <mergeCell ref="C102:F102"/>
    <mergeCell ref="C103:F103"/>
    <mergeCell ref="C104:F104"/>
    <mergeCell ref="C105:F105"/>
    <mergeCell ref="C106:F106"/>
    <mergeCell ref="A94:B95"/>
    <mergeCell ref="C94:F94"/>
    <mergeCell ref="C95:F95"/>
    <mergeCell ref="A96:B98"/>
    <mergeCell ref="C96:F96"/>
    <mergeCell ref="C97:F97"/>
    <mergeCell ref="C98:F98"/>
    <mergeCell ref="C87:F87"/>
    <mergeCell ref="A88:A93"/>
    <mergeCell ref="C88:F88"/>
    <mergeCell ref="B89:B90"/>
    <mergeCell ref="C89:F89"/>
    <mergeCell ref="C90:F90"/>
    <mergeCell ref="C91:F91"/>
    <mergeCell ref="C92:F92"/>
    <mergeCell ref="C93:F93"/>
    <mergeCell ref="A80:B80"/>
    <mergeCell ref="C80:F80"/>
    <mergeCell ref="A81:A82"/>
    <mergeCell ref="C81:F81"/>
    <mergeCell ref="C82:F82"/>
    <mergeCell ref="A83:A87"/>
    <mergeCell ref="C83:F83"/>
    <mergeCell ref="C84:F84"/>
    <mergeCell ref="C85:F85"/>
    <mergeCell ref="C86:F86"/>
    <mergeCell ref="A75:B76"/>
    <mergeCell ref="C75:F75"/>
    <mergeCell ref="C76:F76"/>
    <mergeCell ref="A77:B79"/>
    <mergeCell ref="C77:F77"/>
    <mergeCell ref="C78:F78"/>
    <mergeCell ref="C79:F79"/>
    <mergeCell ref="C69:F69"/>
    <mergeCell ref="C70:F70"/>
    <mergeCell ref="C71:F71"/>
    <mergeCell ref="C72:F72"/>
    <mergeCell ref="C73:F73"/>
    <mergeCell ref="A74:B74"/>
    <mergeCell ref="C74:F74"/>
    <mergeCell ref="C63:F63"/>
    <mergeCell ref="C64:F64"/>
    <mergeCell ref="C65:F65"/>
    <mergeCell ref="C66:F66"/>
    <mergeCell ref="C67:F67"/>
    <mergeCell ref="C68:F68"/>
    <mergeCell ref="C57:F57"/>
    <mergeCell ref="C58:F58"/>
    <mergeCell ref="C59:F59"/>
    <mergeCell ref="C60:F60"/>
    <mergeCell ref="C61:F61"/>
    <mergeCell ref="C62:F62"/>
    <mergeCell ref="A48:B73"/>
    <mergeCell ref="C48:F48"/>
    <mergeCell ref="C49:F49"/>
    <mergeCell ref="C50:F50"/>
    <mergeCell ref="C51:F51"/>
    <mergeCell ref="C52:F52"/>
    <mergeCell ref="C53:F53"/>
    <mergeCell ref="C54:F54"/>
    <mergeCell ref="C55:F55"/>
    <mergeCell ref="C56:F56"/>
    <mergeCell ref="A40:B42"/>
    <mergeCell ref="C40:F40"/>
    <mergeCell ref="C41:F41"/>
    <mergeCell ref="C42:F42"/>
    <mergeCell ref="A43:B47"/>
    <mergeCell ref="C43:F43"/>
    <mergeCell ref="C44:F44"/>
    <mergeCell ref="C45:F45"/>
    <mergeCell ref="C46:F46"/>
    <mergeCell ref="C47:F47"/>
    <mergeCell ref="A32:F32"/>
    <mergeCell ref="A33:F33"/>
    <mergeCell ref="A38:B38"/>
    <mergeCell ref="C38:F38"/>
    <mergeCell ref="A39:B39"/>
    <mergeCell ref="C39:F39"/>
    <mergeCell ref="A26:F26"/>
    <mergeCell ref="A27:F27"/>
    <mergeCell ref="A28:F28"/>
    <mergeCell ref="A29:F29"/>
    <mergeCell ref="A30:F30"/>
    <mergeCell ref="A31:F31"/>
    <mergeCell ref="A19:F19"/>
    <mergeCell ref="A20:F20"/>
    <mergeCell ref="A21:F21"/>
    <mergeCell ref="A22:F22"/>
    <mergeCell ref="A24:F24"/>
    <mergeCell ref="A25:F25"/>
    <mergeCell ref="A34:F34"/>
    <mergeCell ref="A13:F13"/>
    <mergeCell ref="A14:F14"/>
    <mergeCell ref="A15:F15"/>
    <mergeCell ref="A16:F16"/>
    <mergeCell ref="A17:F17"/>
    <mergeCell ref="A18:F18"/>
    <mergeCell ref="A7:F7"/>
    <mergeCell ref="A8:F8"/>
    <mergeCell ref="A9:F9"/>
    <mergeCell ref="A10:F10"/>
    <mergeCell ref="A11:F11"/>
    <mergeCell ref="A12:F12"/>
    <mergeCell ref="A1:F1"/>
    <mergeCell ref="A2:F2"/>
    <mergeCell ref="A3:F3"/>
    <mergeCell ref="A4:F4"/>
    <mergeCell ref="A5:F5"/>
    <mergeCell ref="A6:F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8" fitToHeight="0" orientation="portrait" r:id="rId1"/>
  <rowBreaks count="6" manualBreakCount="6">
    <brk id="114" max="5" man="1"/>
    <brk id="164" max="5" man="1"/>
    <brk id="286" max="5" man="1"/>
    <brk id="339" max="5" man="1"/>
    <brk id="400" max="5" man="1"/>
    <brk id="466" max="5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8" tint="0.39997558519241921"/>
  </sheetPr>
  <dimension ref="A1:O28"/>
  <sheetViews>
    <sheetView zoomScaleNormal="100" workbookViewId="0"/>
  </sheetViews>
  <sheetFormatPr defaultColWidth="9" defaultRowHeight="16.5"/>
  <cols>
    <col min="1" max="1" width="134.5" style="155" customWidth="1"/>
    <col min="2" max="3" width="13.625" style="155" customWidth="1"/>
    <col min="4" max="16384" width="9" style="155"/>
  </cols>
  <sheetData>
    <row r="1" spans="1:6" ht="24" customHeight="1">
      <c r="A1" s="144" t="s">
        <v>1114</v>
      </c>
      <c r="B1" s="186"/>
      <c r="C1" s="186"/>
    </row>
    <row r="2" spans="1:6" ht="25.35" customHeight="1">
      <c r="A2" s="146" t="s">
        <v>728</v>
      </c>
      <c r="B2" s="146" t="s">
        <v>729</v>
      </c>
      <c r="C2" s="146" t="s">
        <v>733</v>
      </c>
      <c r="E2" s="278"/>
    </row>
    <row r="3" spans="1:6" ht="25.35" customHeight="1">
      <c r="A3" s="524" t="s">
        <v>730</v>
      </c>
      <c r="B3" s="524"/>
      <c r="C3" s="524"/>
    </row>
    <row r="4" spans="1:6" ht="25.35" customHeight="1">
      <c r="A4" s="145" t="s">
        <v>731</v>
      </c>
      <c r="B4" s="306" t="str">
        <f>IF(제안서작성기준일=제안서작성기준일,"OK","확인 필요")</f>
        <v>OK</v>
      </c>
      <c r="C4" s="147" t="s">
        <v>734</v>
      </c>
      <c r="D4" s="169"/>
      <c r="E4" s="169"/>
      <c r="F4" s="169"/>
    </row>
    <row r="5" spans="1:6" ht="25.35" customHeight="1">
      <c r="A5" s="524" t="s">
        <v>732</v>
      </c>
      <c r="B5" s="524"/>
      <c r="C5" s="524"/>
      <c r="D5" s="169"/>
      <c r="E5" s="169"/>
      <c r="F5" s="169"/>
    </row>
    <row r="6" spans="1:6" ht="87" customHeight="1">
      <c r="A6" s="145" t="s">
        <v>794</v>
      </c>
      <c r="B6" s="147" t="s">
        <v>1159</v>
      </c>
      <c r="C6" s="149" t="s">
        <v>735</v>
      </c>
      <c r="D6" s="169"/>
      <c r="E6" s="169"/>
      <c r="F6" s="169"/>
    </row>
    <row r="7" spans="1:6" ht="25.35" customHeight="1">
      <c r="A7" s="524" t="s">
        <v>738</v>
      </c>
      <c r="B7" s="524"/>
      <c r="C7" s="524"/>
      <c r="D7" s="169"/>
      <c r="E7" s="169"/>
      <c r="F7" s="169"/>
    </row>
    <row r="8" spans="1:6" ht="25.35" customHeight="1">
      <c r="A8" s="145" t="s">
        <v>739</v>
      </c>
      <c r="B8" s="306" t="str">
        <f>IF((SUM('2.6 제안사 투자현황'!N:N)=SUM('2.6 제안사 투자현황'!T:T)+SUM('2.6 제안사 투자현황'!X:X)+SUM('2.6 제안사 투자현황'!Z:Z)),"OK","확인필요")</f>
        <v>OK</v>
      </c>
      <c r="C8" s="147" t="s">
        <v>734</v>
      </c>
      <c r="D8" s="169"/>
      <c r="E8" s="169"/>
      <c r="F8" s="169"/>
    </row>
    <row r="9" spans="1:6" ht="51.6" customHeight="1">
      <c r="A9" s="150" t="s">
        <v>741</v>
      </c>
      <c r="B9" s="147" t="s">
        <v>1159</v>
      </c>
      <c r="C9" s="149" t="s">
        <v>735</v>
      </c>
      <c r="D9" s="169"/>
      <c r="E9" s="169"/>
      <c r="F9" s="169"/>
    </row>
    <row r="10" spans="1:6" ht="53.85" customHeight="1">
      <c r="A10" s="145" t="s">
        <v>740</v>
      </c>
      <c r="B10" s="147" t="s">
        <v>1159</v>
      </c>
      <c r="C10" s="149" t="s">
        <v>735</v>
      </c>
      <c r="D10" s="169"/>
      <c r="E10" s="169"/>
      <c r="F10" s="169"/>
    </row>
    <row r="11" spans="1:6" ht="53.85" customHeight="1">
      <c r="A11" s="145" t="s">
        <v>749</v>
      </c>
      <c r="B11" s="306" t="str">
        <f>IF((COUNTIFS('2.6 제안사 투자현황'!W:W,"YES",'2.6 제안사 투자현황'!O:O,"회수료")= COUNTIF('2.6 제안사 투자현황'!W:W,"YES")),"OK","확인필요")</f>
        <v>OK</v>
      </c>
      <c r="C11" s="147" t="s">
        <v>734</v>
      </c>
      <c r="D11" s="169"/>
      <c r="E11" s="169"/>
      <c r="F11" s="169"/>
    </row>
    <row r="12" spans="1:6" ht="25.35" customHeight="1">
      <c r="A12" s="525" t="s">
        <v>742</v>
      </c>
      <c r="B12" s="526"/>
      <c r="C12" s="527"/>
    </row>
    <row r="13" spans="1:6" ht="25.35" customHeight="1">
      <c r="A13" s="145" t="s">
        <v>770</v>
      </c>
      <c r="B13" s="306" t="str">
        <f>IF(AND(COUNTIF('3.1 대표이사&amp;참여인력 개요'!Q:Q,"대표펀드매니저")=1),"OK","확인필요")</f>
        <v>OK</v>
      </c>
      <c r="C13" s="149" t="s">
        <v>734</v>
      </c>
      <c r="D13" s="169"/>
      <c r="E13" s="169"/>
      <c r="F13" s="169"/>
    </row>
    <row r="14" spans="1:6" ht="78" customHeight="1">
      <c r="A14" s="145" t="s">
        <v>769</v>
      </c>
      <c r="B14" s="147" t="s">
        <v>1159</v>
      </c>
      <c r="C14" s="149" t="s">
        <v>735</v>
      </c>
      <c r="D14" s="153"/>
    </row>
    <row r="15" spans="1:6" ht="25.35" customHeight="1">
      <c r="A15" s="524" t="s">
        <v>743</v>
      </c>
      <c r="B15" s="524"/>
      <c r="C15" s="524"/>
    </row>
    <row r="16" spans="1:6" ht="32.85" customHeight="1">
      <c r="A16" s="145" t="s">
        <v>744</v>
      </c>
      <c r="B16" s="147" t="s">
        <v>1159</v>
      </c>
      <c r="C16" s="149" t="s">
        <v>735</v>
      </c>
      <c r="D16" s="169"/>
      <c r="E16" s="169"/>
      <c r="F16" s="169"/>
    </row>
    <row r="17" spans="1:15" ht="108.75" customHeight="1">
      <c r="A17" s="152" t="s">
        <v>1156</v>
      </c>
      <c r="B17" s="147" t="s">
        <v>1159</v>
      </c>
      <c r="C17" s="149" t="s">
        <v>735</v>
      </c>
    </row>
    <row r="18" spans="1:15" ht="32.1" customHeight="1">
      <c r="A18" s="145" t="s">
        <v>745</v>
      </c>
      <c r="B18" s="306" t="str">
        <f>IF((SUM('3.2 참여인력 투자현황'!T:T)=SUM('3.2 참여인력 투자현황'!AA:AA)+SUM('3.2 참여인력 투자현황'!AE:AE)+SUM('3.2 참여인력 투자현황'!AG:AG)),"OK","확인필요")</f>
        <v>OK</v>
      </c>
      <c r="C18" s="147" t="s">
        <v>734</v>
      </c>
      <c r="D18" s="169"/>
      <c r="E18" s="169"/>
      <c r="F18" s="169"/>
    </row>
    <row r="19" spans="1:15" ht="58.5" customHeight="1">
      <c r="A19" s="150" t="s">
        <v>746</v>
      </c>
      <c r="B19" s="147" t="s">
        <v>1159</v>
      </c>
      <c r="C19" s="149" t="s">
        <v>735</v>
      </c>
      <c r="D19" s="170"/>
      <c r="E19" s="170"/>
      <c r="F19" s="170"/>
      <c r="J19" s="170"/>
      <c r="K19" s="170"/>
      <c r="L19" s="170"/>
      <c r="M19" s="170"/>
      <c r="N19" s="170"/>
      <c r="O19" s="170"/>
    </row>
    <row r="20" spans="1:15" ht="55.35" customHeight="1">
      <c r="A20" s="145" t="s">
        <v>747</v>
      </c>
      <c r="B20" s="147" t="s">
        <v>1159</v>
      </c>
      <c r="C20" s="149" t="s">
        <v>735</v>
      </c>
      <c r="D20" s="170"/>
      <c r="E20" s="170"/>
      <c r="F20" s="170"/>
      <c r="J20" s="170"/>
      <c r="K20" s="170"/>
      <c r="L20" s="170"/>
      <c r="M20" s="170"/>
      <c r="N20" s="170"/>
      <c r="O20" s="170"/>
    </row>
    <row r="21" spans="1:15" ht="32.1" customHeight="1">
      <c r="A21" s="145" t="s">
        <v>748</v>
      </c>
      <c r="B21" s="306" t="str">
        <f>IF((COUNTIFS('3.2 참여인력 투자현황'!AD:AD,"YES",'3.2 참여인력 투자현황'!V:V,"회수료")= COUNTIF('3.2 참여인력 투자현황'!AD:AD,"YES")),"OK","확인필요")</f>
        <v>OK</v>
      </c>
      <c r="C21" s="147" t="s">
        <v>734</v>
      </c>
      <c r="D21" s="170"/>
      <c r="E21" s="170"/>
      <c r="F21" s="170"/>
      <c r="J21" s="170"/>
      <c r="K21" s="170"/>
      <c r="L21" s="170"/>
      <c r="M21" s="170"/>
      <c r="N21" s="170"/>
      <c r="O21" s="170"/>
    </row>
    <row r="22" spans="1:15" ht="25.35" customHeight="1">
      <c r="A22" s="524" t="s">
        <v>750</v>
      </c>
      <c r="B22" s="524"/>
      <c r="C22" s="524"/>
    </row>
    <row r="23" spans="1:15" ht="23.1" customHeight="1">
      <c r="A23" s="145" t="s">
        <v>751</v>
      </c>
      <c r="B23" s="147" t="s">
        <v>1159</v>
      </c>
      <c r="C23" s="149" t="s">
        <v>735</v>
      </c>
      <c r="D23" s="151"/>
      <c r="E23" s="151"/>
      <c r="F23" s="151"/>
      <c r="J23" s="151"/>
      <c r="K23" s="151"/>
      <c r="L23" s="151"/>
      <c r="M23" s="151"/>
      <c r="N23" s="151"/>
      <c r="O23" s="151"/>
    </row>
    <row r="24" spans="1:15" ht="23.1" customHeight="1">
      <c r="A24" s="145" t="s">
        <v>752</v>
      </c>
      <c r="B24" s="306" t="str">
        <f>IF(COUNTIFS('3.4 대표이사&amp;참여인력 경력'!S:S,"YES",'3.4 대표이사&amp;참여인력 경력'!T:T,"비투자업무")=1,"확인필요","OK")</f>
        <v>OK</v>
      </c>
      <c r="C24" s="149" t="s">
        <v>734</v>
      </c>
      <c r="D24" s="169"/>
      <c r="E24" s="169"/>
      <c r="F24" s="169"/>
    </row>
    <row r="25" spans="1:15" ht="125.85" customHeight="1">
      <c r="A25" s="152" t="s">
        <v>768</v>
      </c>
      <c r="B25" s="147" t="s">
        <v>1159</v>
      </c>
      <c r="C25" s="149" t="s">
        <v>735</v>
      </c>
      <c r="D25" s="169"/>
      <c r="E25" s="169"/>
      <c r="F25" s="169"/>
    </row>
    <row r="26" spans="1:15" ht="25.35" customHeight="1">
      <c r="A26" s="524" t="s">
        <v>753</v>
      </c>
      <c r="B26" s="524"/>
      <c r="C26" s="524"/>
    </row>
    <row r="27" spans="1:15" ht="44.1" customHeight="1">
      <c r="A27" s="145" t="s">
        <v>754</v>
      </c>
      <c r="B27" s="147" t="s">
        <v>1159</v>
      </c>
      <c r="C27" s="149" t="s">
        <v>735</v>
      </c>
      <c r="D27" s="169"/>
      <c r="E27" s="169"/>
      <c r="F27" s="169"/>
    </row>
    <row r="28" spans="1:15">
      <c r="A28" s="311"/>
    </row>
  </sheetData>
  <mergeCells count="7">
    <mergeCell ref="A3:C3"/>
    <mergeCell ref="A5:C5"/>
    <mergeCell ref="A7:C7"/>
    <mergeCell ref="A26:C26"/>
    <mergeCell ref="A12:C12"/>
    <mergeCell ref="A22:C22"/>
    <mergeCell ref="A15:C15"/>
  </mergeCells>
  <phoneticPr fontId="1" type="noConversion"/>
  <dataValidations count="1">
    <dataValidation type="list" allowBlank="1" showInputMessage="1" showErrorMessage="1" sqref="B6 B19:B20 B27 B16:B17 B23 B25 B13:B14 B9:B10">
      <formula1>"OK,확인필요"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70C0"/>
  </sheetPr>
  <dimension ref="E1:AE30"/>
  <sheetViews>
    <sheetView tabSelected="1" topLeftCell="E4" zoomScaleNormal="100" workbookViewId="0">
      <selection activeCell="E4" sqref="E4:E5"/>
    </sheetView>
  </sheetViews>
  <sheetFormatPr defaultColWidth="9" defaultRowHeight="13.5"/>
  <cols>
    <col min="1" max="4" width="0" style="1" hidden="1" customWidth="1"/>
    <col min="5" max="5" width="10.625" style="1" customWidth="1"/>
    <col min="6" max="6" width="13.5" style="1" customWidth="1"/>
    <col min="7" max="7" width="17.75" style="1" customWidth="1"/>
    <col min="8" max="8" width="12.25" style="1" customWidth="1"/>
    <col min="9" max="9" width="20.875" style="1" customWidth="1"/>
    <col min="10" max="10" width="17.75" style="1" customWidth="1"/>
    <col min="11" max="11" width="17.75" style="156" customWidth="1"/>
    <col min="12" max="12" width="19.375" style="1" customWidth="1"/>
    <col min="13" max="13" width="11.625" style="1" customWidth="1"/>
    <col min="14" max="14" width="12" style="1" customWidth="1"/>
    <col min="15" max="15" width="4.625" style="1" customWidth="1"/>
    <col min="16" max="16" width="8.625" style="1" customWidth="1"/>
    <col min="17" max="18" width="6.625" style="1" customWidth="1"/>
    <col min="19" max="19" width="13.75" style="1" customWidth="1"/>
    <col min="20" max="21" width="12.75" style="1" customWidth="1"/>
    <col min="22" max="22" width="9.625" style="1" customWidth="1"/>
    <col min="23" max="24" width="7.625" style="1" customWidth="1"/>
    <col min="25" max="25" width="12.5" style="1" customWidth="1"/>
    <col min="26" max="27" width="6.125" style="1" customWidth="1"/>
    <col min="28" max="28" width="6.625" style="1" customWidth="1"/>
    <col min="29" max="29" width="9.625" style="1" customWidth="1"/>
    <col min="30" max="30" width="6.625" style="1" customWidth="1"/>
    <col min="31" max="16384" width="9" style="1"/>
  </cols>
  <sheetData>
    <row r="1" spans="5:31" ht="13.5" hidden="1" customHeight="1">
      <c r="U1" s="221"/>
    </row>
    <row r="2" spans="5:31" ht="13.5" hidden="1" customHeight="1">
      <c r="U2" s="221"/>
    </row>
    <row r="3" spans="5:31" ht="13.5" hidden="1" customHeight="1">
      <c r="U3" s="221"/>
    </row>
    <row r="4" spans="5:31" ht="13.5" customHeight="1">
      <c r="E4" s="528" t="s">
        <v>405</v>
      </c>
      <c r="F4" s="530" t="s">
        <v>406</v>
      </c>
      <c r="G4" s="531"/>
      <c r="H4" s="531"/>
      <c r="I4" s="531"/>
      <c r="J4" s="531"/>
      <c r="K4" s="531"/>
      <c r="L4" s="531"/>
      <c r="M4" s="531"/>
      <c r="N4" s="531"/>
      <c r="O4" s="531"/>
      <c r="P4" s="531"/>
      <c r="Q4" s="532"/>
      <c r="R4" s="530" t="s">
        <v>407</v>
      </c>
      <c r="S4" s="531"/>
      <c r="T4" s="532"/>
      <c r="U4" s="299" t="s">
        <v>872</v>
      </c>
      <c r="V4" s="530" t="s">
        <v>449</v>
      </c>
      <c r="W4" s="531"/>
      <c r="X4" s="531"/>
      <c r="Y4" s="531"/>
      <c r="Z4" s="531"/>
      <c r="AA4" s="532"/>
      <c r="AB4" s="530" t="s">
        <v>408</v>
      </c>
      <c r="AC4" s="531"/>
      <c r="AD4" s="532"/>
      <c r="AE4" s="1" t="s">
        <v>796</v>
      </c>
    </row>
    <row r="5" spans="5:31" ht="54">
      <c r="E5" s="529"/>
      <c r="F5" s="25" t="s">
        <v>0</v>
      </c>
      <c r="G5" s="25" t="s">
        <v>409</v>
      </c>
      <c r="H5" s="35" t="s">
        <v>676</v>
      </c>
      <c r="I5" s="210" t="s">
        <v>853</v>
      </c>
      <c r="J5" s="209" t="s">
        <v>854</v>
      </c>
      <c r="K5" s="209" t="s">
        <v>1177</v>
      </c>
      <c r="L5" s="209" t="s">
        <v>948</v>
      </c>
      <c r="M5" s="210" t="s">
        <v>855</v>
      </c>
      <c r="N5" s="210" t="s">
        <v>410</v>
      </c>
      <c r="O5" s="210" t="s">
        <v>107</v>
      </c>
      <c r="P5" s="210" t="s">
        <v>411</v>
      </c>
      <c r="Q5" s="210" t="s">
        <v>412</v>
      </c>
      <c r="R5" s="210" t="s">
        <v>274</v>
      </c>
      <c r="S5" s="210" t="s">
        <v>1142</v>
      </c>
      <c r="T5" s="210" t="s">
        <v>1</v>
      </c>
      <c r="U5" s="210" t="s">
        <v>856</v>
      </c>
      <c r="V5" s="210" t="s">
        <v>413</v>
      </c>
      <c r="W5" s="210" t="s">
        <v>414</v>
      </c>
      <c r="X5" s="210" t="s">
        <v>415</v>
      </c>
      <c r="Y5" s="210" t="s">
        <v>710</v>
      </c>
      <c r="Z5" s="210" t="s">
        <v>416</v>
      </c>
      <c r="AA5" s="210" t="s">
        <v>417</v>
      </c>
      <c r="AB5" s="210" t="s">
        <v>282</v>
      </c>
      <c r="AC5" s="210" t="s">
        <v>418</v>
      </c>
      <c r="AD5" s="210" t="s">
        <v>419</v>
      </c>
    </row>
    <row r="6" spans="5:31" hidden="1">
      <c r="H6" s="16"/>
      <c r="I6" s="17"/>
      <c r="J6" s="16"/>
      <c r="K6" s="157"/>
      <c r="L6" s="157"/>
      <c r="M6" s="157"/>
      <c r="N6" s="157"/>
      <c r="O6" s="157"/>
      <c r="P6" s="157"/>
      <c r="Q6" s="157"/>
      <c r="R6" s="157"/>
      <c r="S6" s="157"/>
      <c r="T6" s="157"/>
      <c r="U6" s="157"/>
      <c r="V6" s="157"/>
      <c r="W6" s="157"/>
      <c r="X6" s="157"/>
      <c r="Y6" s="157"/>
      <c r="Z6" s="157"/>
      <c r="AA6" s="157"/>
      <c r="AB6" s="157"/>
      <c r="AC6" s="157"/>
      <c r="AD6" s="157"/>
    </row>
    <row r="7" spans="5:31" hidden="1">
      <c r="H7" s="16"/>
      <c r="I7" s="17"/>
      <c r="J7" s="16"/>
      <c r="K7" s="157"/>
      <c r="L7" s="157"/>
      <c r="M7" s="157"/>
      <c r="N7" s="157"/>
      <c r="O7" s="157"/>
      <c r="P7" s="157"/>
      <c r="Q7" s="157"/>
      <c r="R7" s="157"/>
      <c r="S7" s="157"/>
      <c r="T7" s="157"/>
      <c r="U7" s="157"/>
      <c r="V7" s="157"/>
      <c r="W7" s="157"/>
      <c r="X7" s="157"/>
      <c r="Y7" s="157"/>
      <c r="Z7" s="157"/>
      <c r="AA7" s="157"/>
      <c r="AB7" s="157"/>
      <c r="AC7" s="157"/>
      <c r="AD7" s="157"/>
    </row>
    <row r="8" spans="5:31" hidden="1">
      <c r="H8" s="16"/>
      <c r="I8" s="17"/>
      <c r="J8" s="16"/>
      <c r="K8" s="157"/>
      <c r="L8" s="157"/>
      <c r="M8" s="157"/>
      <c r="N8" s="157"/>
      <c r="O8" s="157"/>
      <c r="P8" s="157"/>
      <c r="Q8" s="157"/>
      <c r="R8" s="157"/>
      <c r="S8" s="157"/>
      <c r="T8" s="157"/>
      <c r="U8" s="157"/>
      <c r="V8" s="157"/>
      <c r="W8" s="157"/>
      <c r="X8" s="157"/>
      <c r="Y8" s="157"/>
      <c r="Z8" s="157"/>
      <c r="AA8" s="157"/>
      <c r="AB8" s="157"/>
      <c r="AC8" s="157"/>
      <c r="AD8" s="157"/>
    </row>
    <row r="9" spans="5:31" hidden="1">
      <c r="H9" s="16"/>
      <c r="I9" s="17"/>
      <c r="J9" s="16"/>
      <c r="K9" s="157"/>
      <c r="L9" s="157"/>
      <c r="M9" s="157"/>
      <c r="N9" s="157"/>
      <c r="O9" s="157"/>
      <c r="P9" s="157"/>
      <c r="Q9" s="157"/>
      <c r="R9" s="157"/>
      <c r="S9" s="157"/>
      <c r="T9" s="157"/>
      <c r="U9" s="157"/>
      <c r="V9" s="157"/>
      <c r="W9" s="157"/>
      <c r="X9" s="157"/>
      <c r="Y9" s="157"/>
      <c r="Z9" s="157"/>
      <c r="AA9" s="157"/>
      <c r="AB9" s="157"/>
      <c r="AC9" s="157"/>
      <c r="AD9" s="157"/>
    </row>
    <row r="10" spans="5:31" hidden="1">
      <c r="H10" s="16"/>
      <c r="I10" s="17"/>
      <c r="J10" s="16"/>
      <c r="K10" s="157"/>
      <c r="L10" s="157"/>
      <c r="M10" s="157"/>
      <c r="N10" s="157"/>
      <c r="O10" s="157"/>
      <c r="P10" s="157"/>
      <c r="Q10" s="157"/>
      <c r="R10" s="157"/>
      <c r="S10" s="157"/>
      <c r="T10" s="157"/>
      <c r="U10" s="157"/>
      <c r="V10" s="157"/>
      <c r="W10" s="157"/>
      <c r="X10" s="157"/>
      <c r="Y10" s="157"/>
      <c r="Z10" s="157"/>
      <c r="AA10" s="157"/>
      <c r="AB10" s="157"/>
      <c r="AC10" s="157"/>
      <c r="AD10" s="157"/>
    </row>
    <row r="11" spans="5:31" ht="67.5">
      <c r="E11" s="250">
        <v>45657</v>
      </c>
      <c r="F11" s="292" t="s">
        <v>982</v>
      </c>
      <c r="G11" s="293" t="s">
        <v>983</v>
      </c>
      <c r="H11" s="137" t="s">
        <v>1171</v>
      </c>
      <c r="I11" s="137" t="s">
        <v>1209</v>
      </c>
      <c r="J11" s="337" t="s">
        <v>1186</v>
      </c>
      <c r="K11" s="338" t="s">
        <v>1184</v>
      </c>
      <c r="L11" s="294">
        <v>200000</v>
      </c>
      <c r="M11" s="295" t="s">
        <v>1136</v>
      </c>
      <c r="N11" s="36">
        <v>10</v>
      </c>
      <c r="O11" s="36">
        <v>5</v>
      </c>
      <c r="P11" s="36" t="s">
        <v>2</v>
      </c>
      <c r="Q11" s="296">
        <v>0.2</v>
      </c>
      <c r="R11" s="296">
        <v>7.0000000000000007E-2</v>
      </c>
      <c r="S11" s="292"/>
      <c r="T11" s="292"/>
      <c r="U11" s="36" t="s">
        <v>1137</v>
      </c>
      <c r="V11" s="292"/>
      <c r="W11" s="292" t="s">
        <v>984</v>
      </c>
      <c r="X11" s="300">
        <v>10000</v>
      </c>
      <c r="Y11" s="292" t="s">
        <v>985</v>
      </c>
      <c r="Z11" s="294">
        <v>3</v>
      </c>
      <c r="AA11" s="81">
        <v>3</v>
      </c>
      <c r="AB11" s="36" t="s">
        <v>986</v>
      </c>
      <c r="AC11" s="36" t="s">
        <v>987</v>
      </c>
      <c r="AD11" s="36" t="s">
        <v>988</v>
      </c>
    </row>
    <row r="12" spans="5:31">
      <c r="E12" s="148"/>
      <c r="L12" s="156" t="s">
        <v>1187</v>
      </c>
      <c r="M12" s="32"/>
    </row>
    <row r="13" spans="5:31">
      <c r="L13" s="156"/>
      <c r="M13" s="32"/>
    </row>
    <row r="14" spans="5:31">
      <c r="M14" s="32"/>
    </row>
    <row r="15" spans="5:31">
      <c r="M15" s="32"/>
    </row>
    <row r="28" spans="12:20">
      <c r="L28" s="175"/>
    </row>
    <row r="29" spans="12:20">
      <c r="M29" s="156"/>
    </row>
    <row r="30" spans="12:20" ht="16.5">
      <c r="T30"/>
    </row>
  </sheetData>
  <mergeCells count="5">
    <mergeCell ref="E4:E5"/>
    <mergeCell ref="F4:Q4"/>
    <mergeCell ref="R4:T4"/>
    <mergeCell ref="V4:AA4"/>
    <mergeCell ref="AB4:AD4"/>
  </mergeCells>
  <phoneticPr fontId="1" type="noConversion"/>
  <dataValidations count="7">
    <dataValidation allowBlank="1" showInputMessage="1" showErrorMessage="1" error="숫자로 입력" sqref="Y11"/>
    <dataValidation type="decimal" allowBlank="1" showInputMessage="1" showErrorMessage="1" error="숫자로 입력" sqref="Z11">
      <formula1>0</formula1>
      <formula2>1000000</formula2>
    </dataValidation>
    <dataValidation type="decimal" allowBlank="1" showInputMessage="1" showErrorMessage="1" error="%로 입력" sqref="R11">
      <formula1>0</formula1>
      <formula2>99.9</formula2>
    </dataValidation>
    <dataValidation type="decimal" allowBlank="1" showInputMessage="1" showErrorMessage="1" error="숫자로 입력" sqref="N11:O11">
      <formula1>0.1</formula1>
      <formula2>99</formula2>
    </dataValidation>
    <dataValidation type="list" allowBlank="1" showInputMessage="1" showErrorMessage="1" sqref="P11">
      <formula1>납입방식</formula1>
    </dataValidation>
    <dataValidation type="list" allowBlank="1" showInputMessage="1" showErrorMessage="1" error="목록에서 선택" sqref="G11">
      <formula1>펀드법적유형</formula1>
    </dataValidation>
    <dataValidation type="list" allowBlank="1" showInputMessage="1" showErrorMessage="1" sqref="I11">
      <formula1>주목적_투자제안형</formula1>
    </dataValidation>
  </dataValidations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'열제목별 목록값'!$C$92:$C$95</xm:f>
          </x14:formula1>
          <xm:sqref>U11</xm:sqref>
        </x14:dataValidation>
        <x14:dataValidation type="list" allowBlank="1" showInputMessage="1" showErrorMessage="1">
          <x14:formula1>
            <xm:f>'열제목별 목록값'!$C$4:$C$5</xm:f>
          </x14:formula1>
          <xm:sqref>H11</xm:sqref>
        </x14:dataValidation>
        <x14:dataValidation type="list" allowBlank="1" showInputMessage="1" showErrorMessage="1">
          <x14:formula1>
            <xm:f>'열제목별 목록값'!$C$14:$C$15</xm:f>
          </x14:formula1>
          <xm:sqref>K11</xm:sqref>
        </x14:dataValidation>
        <x14:dataValidation type="list" allowBlank="1" showInputMessage="1" showErrorMessage="1">
          <x14:formula1>
            <xm:f>'열제목별 목록값'!$C$11:$C$12</xm:f>
          </x14:formula1>
          <xm:sqref>J11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0070C0"/>
  </sheetPr>
  <dimension ref="E1:J45"/>
  <sheetViews>
    <sheetView topLeftCell="E4" zoomScaleNormal="100" workbookViewId="0">
      <selection activeCell="E4" sqref="E4"/>
    </sheetView>
  </sheetViews>
  <sheetFormatPr defaultColWidth="9" defaultRowHeight="16.5"/>
  <cols>
    <col min="1" max="4" width="0" style="67" hidden="1" customWidth="1"/>
    <col min="5" max="5" width="53.625" style="67" customWidth="1"/>
    <col min="6" max="6" width="40.625" style="67" customWidth="1"/>
    <col min="7" max="8" width="15.625" style="67" customWidth="1"/>
    <col min="9" max="9" width="62.625" style="67" bestFit="1" customWidth="1"/>
    <col min="10" max="10" width="32.25" style="67" customWidth="1"/>
    <col min="11" max="16384" width="9" style="67"/>
  </cols>
  <sheetData>
    <row r="1" spans="5:10" hidden="1"/>
    <row r="2" spans="5:10" hidden="1"/>
    <row r="3" spans="5:10" hidden="1"/>
    <row r="4" spans="5:10">
      <c r="E4" s="29" t="s">
        <v>3</v>
      </c>
      <c r="F4" s="29" t="s">
        <v>4</v>
      </c>
      <c r="G4" s="29" t="s">
        <v>420</v>
      </c>
      <c r="H4" s="29" t="s">
        <v>415</v>
      </c>
      <c r="I4" s="29" t="s">
        <v>756</v>
      </c>
      <c r="J4" s="29" t="s">
        <v>5</v>
      </c>
    </row>
    <row r="5" spans="5:10" hidden="1">
      <c r="E5" s="29"/>
      <c r="F5" s="29"/>
      <c r="G5" s="29"/>
      <c r="H5" s="29"/>
      <c r="J5" s="29"/>
    </row>
    <row r="6" spans="5:10" hidden="1">
      <c r="E6" s="29"/>
      <c r="F6" s="29"/>
      <c r="G6" s="29"/>
      <c r="H6" s="29"/>
      <c r="J6" s="29"/>
    </row>
    <row r="7" spans="5:10" hidden="1">
      <c r="E7" s="29"/>
      <c r="F7" s="29"/>
      <c r="G7" s="29"/>
      <c r="H7" s="29"/>
      <c r="I7" s="29" t="s">
        <v>5</v>
      </c>
      <c r="J7" s="29"/>
    </row>
    <row r="8" spans="5:10" hidden="1">
      <c r="E8" s="29"/>
      <c r="F8" s="29"/>
      <c r="G8" s="29"/>
      <c r="H8" s="29"/>
      <c r="I8" s="29"/>
      <c r="J8" s="29"/>
    </row>
    <row r="9" spans="5:10" hidden="1">
      <c r="E9" s="29"/>
      <c r="F9" s="29"/>
      <c r="G9" s="29"/>
      <c r="H9" s="29"/>
      <c r="I9" s="29"/>
      <c r="J9" s="29"/>
    </row>
    <row r="10" spans="5:10" hidden="1">
      <c r="E10" s="29"/>
      <c r="F10" s="29"/>
      <c r="G10" s="29"/>
      <c r="H10" s="29"/>
      <c r="I10" s="29"/>
      <c r="J10" s="29"/>
    </row>
    <row r="11" spans="5:10" s="26" customFormat="1">
      <c r="E11" s="297" t="s">
        <v>989</v>
      </c>
      <c r="F11" s="297" t="s">
        <v>990</v>
      </c>
      <c r="G11" s="298" t="s">
        <v>991</v>
      </c>
      <c r="H11" s="302">
        <f>'1.1 제안펀드'!L11*0.31</f>
        <v>62000</v>
      </c>
      <c r="I11" s="81"/>
      <c r="J11" s="262" t="s">
        <v>1189</v>
      </c>
    </row>
    <row r="12" spans="5:10" s="26" customFormat="1">
      <c r="E12" s="261" t="s">
        <v>992</v>
      </c>
      <c r="F12" s="261" t="s">
        <v>1131</v>
      </c>
      <c r="G12" s="262" t="s">
        <v>7</v>
      </c>
      <c r="H12" s="301">
        <v>20000</v>
      </c>
      <c r="I12" s="263" t="s">
        <v>995</v>
      </c>
      <c r="J12" s="262"/>
    </row>
    <row r="13" spans="5:10" s="26" customFormat="1">
      <c r="E13" s="261" t="s">
        <v>993</v>
      </c>
      <c r="F13" s="261" t="s">
        <v>994</v>
      </c>
      <c r="G13" s="262" t="s">
        <v>7</v>
      </c>
      <c r="H13" s="301">
        <v>20000</v>
      </c>
      <c r="I13" s="263" t="s">
        <v>995</v>
      </c>
      <c r="J13" s="262" t="s">
        <v>996</v>
      </c>
    </row>
    <row r="14" spans="5:10" s="26" customFormat="1">
      <c r="E14" s="261"/>
      <c r="F14" s="261"/>
      <c r="G14" s="262"/>
      <c r="H14" s="212"/>
      <c r="I14" s="263"/>
      <c r="J14" s="262"/>
    </row>
    <row r="15" spans="5:10" s="26" customFormat="1">
      <c r="E15" s="261"/>
      <c r="F15" s="261"/>
      <c r="G15" s="262"/>
      <c r="H15" s="212"/>
      <c r="I15" s="263"/>
      <c r="J15" s="262"/>
    </row>
    <row r="16" spans="5:10" s="26" customFormat="1">
      <c r="E16" s="261"/>
      <c r="F16" s="261"/>
      <c r="G16" s="262"/>
      <c r="H16" s="212"/>
      <c r="I16" s="263"/>
      <c r="J16" s="262"/>
    </row>
    <row r="17" spans="5:10" s="26" customFormat="1">
      <c r="E17" s="261"/>
      <c r="F17" s="261"/>
      <c r="G17" s="262"/>
      <c r="H17" s="212"/>
      <c r="I17" s="263"/>
      <c r="J17" s="262"/>
    </row>
    <row r="18" spans="5:10" s="26" customFormat="1">
      <c r="E18" s="261"/>
      <c r="F18" s="261"/>
      <c r="G18" s="262"/>
      <c r="H18" s="212"/>
      <c r="I18" s="263"/>
      <c r="J18" s="262"/>
    </row>
    <row r="19" spans="5:10" s="26" customFormat="1">
      <c r="E19" s="261"/>
      <c r="F19" s="261"/>
      <c r="G19" s="262"/>
      <c r="H19" s="212"/>
      <c r="I19" s="263"/>
      <c r="J19" s="262"/>
    </row>
    <row r="20" spans="5:10" s="26" customFormat="1">
      <c r="E20" s="261"/>
      <c r="F20" s="261"/>
      <c r="G20" s="262"/>
      <c r="H20" s="212"/>
      <c r="I20" s="263"/>
      <c r="J20" s="262"/>
    </row>
    <row r="21" spans="5:10" s="26" customFormat="1">
      <c r="E21" s="261"/>
      <c r="F21" s="261"/>
      <c r="G21" s="262"/>
      <c r="H21" s="212"/>
      <c r="I21" s="263"/>
      <c r="J21" s="262"/>
    </row>
    <row r="22" spans="5:10" s="26" customFormat="1">
      <c r="E22" s="261"/>
      <c r="F22" s="261"/>
      <c r="G22" s="262"/>
      <c r="H22" s="212"/>
      <c r="I22" s="263"/>
      <c r="J22" s="262"/>
    </row>
    <row r="23" spans="5:10" s="26" customFormat="1">
      <c r="E23" s="261"/>
      <c r="F23" s="261"/>
      <c r="G23" s="262"/>
      <c r="H23" s="212"/>
      <c r="I23" s="263"/>
      <c r="J23" s="262"/>
    </row>
    <row r="24" spans="5:10" s="26" customFormat="1">
      <c r="E24" s="261"/>
      <c r="F24" s="261"/>
      <c r="G24" s="262"/>
      <c r="H24" s="212"/>
      <c r="I24" s="263"/>
      <c r="J24" s="262"/>
    </row>
    <row r="25" spans="5:10" s="26" customFormat="1">
      <c r="E25" s="261"/>
      <c r="F25" s="261"/>
      <c r="G25" s="262"/>
      <c r="H25" s="212"/>
      <c r="I25" s="263"/>
      <c r="J25" s="262"/>
    </row>
    <row r="26" spans="5:10" s="26" customFormat="1">
      <c r="E26" s="261"/>
      <c r="F26" s="261"/>
      <c r="G26" s="262"/>
      <c r="H26" s="212"/>
      <c r="I26" s="263"/>
      <c r="J26" s="262"/>
    </row>
    <row r="27" spans="5:10" s="26" customFormat="1">
      <c r="E27" s="261"/>
      <c r="F27" s="261"/>
      <c r="G27" s="262"/>
      <c r="H27" s="212"/>
      <c r="I27" s="263"/>
      <c r="J27" s="262"/>
    </row>
    <row r="28" spans="5:10" s="26" customFormat="1">
      <c r="E28" s="261"/>
      <c r="F28" s="261"/>
      <c r="G28" s="262"/>
      <c r="H28" s="212"/>
      <c r="I28" s="263"/>
      <c r="J28" s="262"/>
    </row>
    <row r="29" spans="5:10" s="26" customFormat="1">
      <c r="E29" s="261"/>
      <c r="F29" s="261"/>
      <c r="G29" s="262"/>
      <c r="H29" s="212"/>
      <c r="I29" s="263"/>
      <c r="J29" s="262"/>
    </row>
    <row r="30" spans="5:10" s="26" customFormat="1">
      <c r="E30" s="261"/>
      <c r="F30" s="261"/>
      <c r="G30" s="262"/>
      <c r="H30" s="212"/>
      <c r="I30" s="263"/>
      <c r="J30" s="262"/>
    </row>
    <row r="31" spans="5:10" s="26" customFormat="1">
      <c r="E31" s="261"/>
      <c r="F31" s="261"/>
      <c r="G31" s="262"/>
      <c r="H31" s="212"/>
      <c r="I31" s="263"/>
      <c r="J31" s="262"/>
    </row>
    <row r="32" spans="5:10" s="26" customFormat="1">
      <c r="E32" s="261"/>
      <c r="F32" s="261"/>
      <c r="G32" s="262"/>
      <c r="H32" s="212"/>
      <c r="I32" s="263"/>
      <c r="J32" s="262"/>
    </row>
    <row r="33" spans="5:10" s="26" customFormat="1">
      <c r="E33" s="261"/>
      <c r="F33" s="261"/>
      <c r="G33" s="262"/>
      <c r="H33" s="212"/>
      <c r="I33" s="263"/>
      <c r="J33" s="262"/>
    </row>
    <row r="34" spans="5:10" s="26" customFormat="1">
      <c r="E34" s="261"/>
      <c r="F34" s="261"/>
      <c r="G34" s="262"/>
      <c r="H34" s="212"/>
      <c r="I34" s="263"/>
      <c r="J34" s="262"/>
    </row>
    <row r="35" spans="5:10" s="26" customFormat="1">
      <c r="E35" s="261"/>
      <c r="F35" s="261"/>
      <c r="G35" s="262"/>
      <c r="H35" s="212"/>
      <c r="I35" s="263"/>
      <c r="J35" s="262"/>
    </row>
    <row r="36" spans="5:10" s="26" customFormat="1">
      <c r="E36" s="261"/>
      <c r="F36" s="261"/>
      <c r="G36" s="262"/>
      <c r="H36" s="212"/>
      <c r="I36" s="263"/>
      <c r="J36" s="262"/>
    </row>
    <row r="37" spans="5:10" s="26" customFormat="1">
      <c r="E37" s="261"/>
      <c r="F37" s="261"/>
      <c r="G37" s="262"/>
      <c r="H37" s="212"/>
      <c r="I37" s="263"/>
      <c r="J37" s="262"/>
    </row>
    <row r="38" spans="5:10" s="26" customFormat="1">
      <c r="E38" s="261"/>
      <c r="F38" s="261"/>
      <c r="G38" s="262"/>
      <c r="H38" s="212"/>
      <c r="I38" s="263"/>
      <c r="J38" s="262"/>
    </row>
    <row r="39" spans="5:10" s="26" customFormat="1">
      <c r="E39" s="261"/>
      <c r="F39" s="261"/>
      <c r="G39" s="262"/>
      <c r="H39" s="212"/>
      <c r="I39" s="263"/>
      <c r="J39" s="262"/>
    </row>
    <row r="40" spans="5:10" s="26" customFormat="1">
      <c r="E40" s="261"/>
      <c r="F40" s="261"/>
      <c r="G40" s="262"/>
      <c r="H40" s="212"/>
      <c r="I40" s="263"/>
      <c r="J40" s="262"/>
    </row>
    <row r="41" spans="5:10" s="26" customFormat="1">
      <c r="E41" s="261"/>
      <c r="F41" s="261"/>
      <c r="G41" s="262"/>
      <c r="H41" s="212"/>
      <c r="I41" s="263"/>
      <c r="J41" s="262"/>
    </row>
    <row r="42" spans="5:10" s="26" customFormat="1">
      <c r="E42" s="261"/>
      <c r="F42" s="261"/>
      <c r="G42" s="262"/>
      <c r="H42" s="212"/>
      <c r="I42" s="263"/>
      <c r="J42" s="262"/>
    </row>
    <row r="43" spans="5:10" s="26" customFormat="1">
      <c r="E43" s="261"/>
      <c r="F43" s="261"/>
      <c r="G43" s="262"/>
      <c r="H43" s="212"/>
      <c r="I43" s="263"/>
      <c r="J43" s="262"/>
    </row>
    <row r="44" spans="5:10">
      <c r="E44" s="261"/>
      <c r="F44" s="261"/>
      <c r="G44" s="262"/>
      <c r="H44" s="212"/>
      <c r="I44" s="263"/>
      <c r="J44" s="262"/>
    </row>
    <row r="45" spans="5:10">
      <c r="E45" s="261"/>
      <c r="F45" s="261"/>
      <c r="G45" s="262"/>
      <c r="H45" s="212"/>
      <c r="I45" s="263"/>
      <c r="J45" s="262"/>
    </row>
  </sheetData>
  <phoneticPr fontId="1" type="noConversion"/>
  <dataValidations count="6">
    <dataValidation type="whole" allowBlank="1" showInputMessage="1" showErrorMessage="1" error="숫자로 입력" sqref="H12:H45">
      <formula1>0</formula1>
      <formula2>1000000</formula2>
    </dataValidation>
    <dataValidation allowBlank="1" showInputMessage="1" showErrorMessage="1" error="숫자로 입력" sqref="J4:J10 E4:H10 I7 I4"/>
    <dataValidation type="custom" allowBlank="1" showInputMessage="1" showErrorMessage="1" sqref="F11">
      <formula1>"""한국산업은행 등"""</formula1>
    </dataValidation>
    <dataValidation type="list" allowBlank="1" showInputMessage="1" showErrorMessage="1" sqref="G12:G45">
      <formula1>출자확정구분</formula1>
    </dataValidation>
    <dataValidation type="custom" allowBlank="1" showErrorMessage="1" error="목록에서 선택" promptTitle="출자확정여부유형" prompt="구분유형 중에서 선택하세요 !" sqref="G11">
      <formula1>"""정책출자"""</formula1>
    </dataValidation>
    <dataValidation type="custom" allowBlank="1" showErrorMessage="1" error="목록에서 선택" promptTitle="출자자유형" prompt="구분유형 중에서 선택하세요 !" sqref="E11">
      <formula1>"""정책출자자"""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목록값'!$C$49:$C$53</xm:f>
          </x14:formula1>
          <xm:sqref>E12:E45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>
    <tabColor theme="5" tint="0.39997558519241921"/>
  </sheetPr>
  <dimension ref="E1:BX30"/>
  <sheetViews>
    <sheetView topLeftCell="E4" zoomScale="85" zoomScaleNormal="85" workbookViewId="0">
      <selection activeCell="E4" sqref="E4:K4"/>
    </sheetView>
  </sheetViews>
  <sheetFormatPr defaultColWidth="9" defaultRowHeight="16.5"/>
  <cols>
    <col min="1" max="4" width="0" style="67" hidden="1" customWidth="1"/>
    <col min="5" max="8" width="9" style="67"/>
    <col min="9" max="9" width="10.375" style="67" customWidth="1"/>
    <col min="10" max="10" width="11.375" style="67" customWidth="1"/>
    <col min="11" max="11" width="13.5" style="67" customWidth="1"/>
    <col min="12" max="13" width="9.75" style="67" bestFit="1" customWidth="1"/>
    <col min="14" max="14" width="10.5" style="67" customWidth="1"/>
    <col min="15" max="15" width="11.375" style="67" customWidth="1"/>
    <col min="16" max="16" width="9.125" style="67" bestFit="1" customWidth="1"/>
    <col min="17" max="18" width="9" style="67"/>
    <col min="19" max="21" width="9.125" style="67" bestFit="1" customWidth="1"/>
    <col min="22" max="26" width="9" style="67"/>
    <col min="27" max="27" width="9.125" style="67" bestFit="1" customWidth="1"/>
    <col min="28" max="34" width="9" style="67"/>
    <col min="35" max="41" width="9.125" style="67" bestFit="1" customWidth="1"/>
    <col min="42" max="42" width="9.5" style="67" bestFit="1" customWidth="1"/>
    <col min="43" max="74" width="9.125" style="67" bestFit="1" customWidth="1"/>
    <col min="75" max="16384" width="9" style="67"/>
  </cols>
  <sheetData>
    <row r="1" spans="5:76" hidden="1"/>
    <row r="2" spans="5:76" hidden="1"/>
    <row r="3" spans="5:76" hidden="1"/>
    <row r="4" spans="5:76">
      <c r="E4" s="530" t="s">
        <v>8</v>
      </c>
      <c r="F4" s="531"/>
      <c r="G4" s="531"/>
      <c r="H4" s="531"/>
      <c r="I4" s="531"/>
      <c r="J4" s="531"/>
      <c r="K4" s="532"/>
      <c r="L4" s="530" t="s">
        <v>9</v>
      </c>
      <c r="M4" s="531"/>
      <c r="N4" s="531"/>
      <c r="O4" s="532"/>
      <c r="P4" s="530" t="s">
        <v>10</v>
      </c>
      <c r="Q4" s="531"/>
      <c r="R4" s="532"/>
      <c r="S4" s="530" t="s">
        <v>11</v>
      </c>
      <c r="T4" s="531"/>
      <c r="U4" s="532"/>
      <c r="V4" s="530" t="s">
        <v>165</v>
      </c>
      <c r="W4" s="531"/>
      <c r="X4" s="531"/>
      <c r="Y4" s="531"/>
      <c r="Z4" s="531"/>
      <c r="AA4" s="532"/>
      <c r="AB4" s="530" t="s">
        <v>12</v>
      </c>
      <c r="AC4" s="531"/>
      <c r="AD4" s="531"/>
      <c r="AE4" s="531"/>
      <c r="AF4" s="531"/>
      <c r="AG4" s="531"/>
      <c r="AH4" s="532"/>
      <c r="AI4" s="533" t="s">
        <v>13</v>
      </c>
      <c r="AJ4" s="534"/>
      <c r="AK4" s="534"/>
      <c r="AL4" s="534"/>
      <c r="AM4" s="534"/>
      <c r="AN4" s="534"/>
      <c r="AO4" s="534"/>
      <c r="AP4" s="534"/>
      <c r="AQ4" s="535"/>
      <c r="AR4" s="533" t="s">
        <v>14</v>
      </c>
      <c r="AS4" s="534"/>
      <c r="AT4" s="534"/>
      <c r="AU4" s="534"/>
      <c r="AV4" s="534"/>
      <c r="AW4" s="534"/>
      <c r="AX4" s="534"/>
      <c r="AY4" s="534"/>
      <c r="AZ4" s="535"/>
      <c r="BA4" s="533" t="s">
        <v>175</v>
      </c>
      <c r="BB4" s="534"/>
      <c r="BC4" s="534"/>
      <c r="BD4" s="534"/>
      <c r="BE4" s="534"/>
      <c r="BF4" s="534"/>
      <c r="BG4" s="534"/>
      <c r="BH4" s="535"/>
      <c r="BI4" s="533" t="s">
        <v>176</v>
      </c>
      <c r="BJ4" s="534"/>
      <c r="BK4" s="534"/>
      <c r="BL4" s="534"/>
      <c r="BM4" s="534"/>
      <c r="BN4" s="534"/>
      <c r="BO4" s="534"/>
      <c r="BP4" s="535"/>
      <c r="BQ4" s="533" t="s">
        <v>200</v>
      </c>
      <c r="BR4" s="534"/>
      <c r="BS4" s="534"/>
      <c r="BT4" s="534"/>
      <c r="BU4" s="534"/>
      <c r="BV4" s="534"/>
      <c r="BW4" s="534"/>
      <c r="BX4" s="535"/>
    </row>
    <row r="5" spans="5:76" ht="67.5">
      <c r="E5" s="3" t="s">
        <v>302</v>
      </c>
      <c r="F5" s="3" t="s">
        <v>303</v>
      </c>
      <c r="G5" s="3" t="s">
        <v>304</v>
      </c>
      <c r="H5" s="3" t="s">
        <v>15</v>
      </c>
      <c r="I5" s="3" t="s">
        <v>305</v>
      </c>
      <c r="J5" s="3" t="s">
        <v>306</v>
      </c>
      <c r="K5" s="3" t="s">
        <v>760</v>
      </c>
      <c r="L5" s="3" t="s">
        <v>16</v>
      </c>
      <c r="M5" s="3" t="s">
        <v>307</v>
      </c>
      <c r="N5" s="3" t="s">
        <v>695</v>
      </c>
      <c r="O5" s="3" t="s">
        <v>696</v>
      </c>
      <c r="P5" s="3" t="s">
        <v>17</v>
      </c>
      <c r="Q5" s="3" t="s">
        <v>18</v>
      </c>
      <c r="R5" s="3" t="s">
        <v>19</v>
      </c>
      <c r="S5" s="3" t="s">
        <v>308</v>
      </c>
      <c r="T5" s="3" t="s">
        <v>309</v>
      </c>
      <c r="U5" s="3" t="s">
        <v>310</v>
      </c>
      <c r="V5" s="3" t="s">
        <v>162</v>
      </c>
      <c r="W5" s="3" t="s">
        <v>163</v>
      </c>
      <c r="X5" s="3" t="s">
        <v>311</v>
      </c>
      <c r="Y5" s="3" t="s">
        <v>168</v>
      </c>
      <c r="Z5" s="3" t="s">
        <v>312</v>
      </c>
      <c r="AA5" s="3" t="s">
        <v>164</v>
      </c>
      <c r="AB5" s="3" t="s">
        <v>313</v>
      </c>
      <c r="AC5" s="3" t="s">
        <v>21</v>
      </c>
      <c r="AD5" s="3" t="s">
        <v>314</v>
      </c>
      <c r="AE5" s="3" t="s">
        <v>22</v>
      </c>
      <c r="AF5" s="3" t="s">
        <v>315</v>
      </c>
      <c r="AG5" s="3" t="s">
        <v>78</v>
      </c>
      <c r="AH5" s="3" t="s">
        <v>316</v>
      </c>
      <c r="AI5" s="4" t="s">
        <v>23</v>
      </c>
      <c r="AJ5" s="4" t="s">
        <v>317</v>
      </c>
      <c r="AK5" s="4" t="s">
        <v>24</v>
      </c>
      <c r="AL5" s="4" t="s">
        <v>318</v>
      </c>
      <c r="AM5" s="4" t="s">
        <v>26</v>
      </c>
      <c r="AN5" s="4" t="s">
        <v>27</v>
      </c>
      <c r="AO5" s="4" t="s">
        <v>319</v>
      </c>
      <c r="AP5" s="4" t="s">
        <v>28</v>
      </c>
      <c r="AQ5" s="4" t="s">
        <v>320</v>
      </c>
      <c r="AR5" s="4" t="s">
        <v>29</v>
      </c>
      <c r="AS5" s="4" t="s">
        <v>30</v>
      </c>
      <c r="AT5" s="4" t="s">
        <v>321</v>
      </c>
      <c r="AU5" s="4" t="s">
        <v>25</v>
      </c>
      <c r="AV5" s="4" t="s">
        <v>322</v>
      </c>
      <c r="AW5" s="4" t="s">
        <v>27</v>
      </c>
      <c r="AX5" s="4" t="s">
        <v>319</v>
      </c>
      <c r="AY5" s="4" t="s">
        <v>32</v>
      </c>
      <c r="AZ5" s="4" t="s">
        <v>253</v>
      </c>
      <c r="BA5" s="4" t="s">
        <v>33</v>
      </c>
      <c r="BB5" s="4" t="s">
        <v>323</v>
      </c>
      <c r="BC5" s="4" t="s">
        <v>25</v>
      </c>
      <c r="BD5" s="4" t="s">
        <v>322</v>
      </c>
      <c r="BE5" s="4" t="s">
        <v>79</v>
      </c>
      <c r="BF5" s="4" t="s">
        <v>324</v>
      </c>
      <c r="BG5" s="4" t="s">
        <v>36</v>
      </c>
      <c r="BH5" s="4" t="s">
        <v>325</v>
      </c>
      <c r="BI5" s="4" t="s">
        <v>33</v>
      </c>
      <c r="BJ5" s="4" t="s">
        <v>323</v>
      </c>
      <c r="BK5" s="4" t="s">
        <v>25</v>
      </c>
      <c r="BL5" s="4" t="s">
        <v>322</v>
      </c>
      <c r="BM5" s="4" t="s">
        <v>79</v>
      </c>
      <c r="BN5" s="4" t="s">
        <v>324</v>
      </c>
      <c r="BO5" s="4" t="s">
        <v>37</v>
      </c>
      <c r="BP5" s="4" t="s">
        <v>38</v>
      </c>
      <c r="BQ5" s="4" t="s">
        <v>33</v>
      </c>
      <c r="BR5" s="4" t="s">
        <v>34</v>
      </c>
      <c r="BS5" s="4" t="s">
        <v>25</v>
      </c>
      <c r="BT5" s="4" t="s">
        <v>31</v>
      </c>
      <c r="BU5" s="4" t="s">
        <v>79</v>
      </c>
      <c r="BV5" s="4" t="s">
        <v>35</v>
      </c>
      <c r="BW5" s="4" t="s">
        <v>37</v>
      </c>
      <c r="BX5" s="4" t="s">
        <v>38</v>
      </c>
    </row>
    <row r="6" spans="5:76" ht="16.5" hidden="1" customHeight="1"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/>
      <c r="BP6" s="43"/>
      <c r="BQ6" s="43"/>
      <c r="BR6" s="43"/>
      <c r="BS6" s="43"/>
      <c r="BT6" s="43"/>
      <c r="BU6" s="43"/>
      <c r="BV6" s="43"/>
      <c r="BW6" s="43"/>
      <c r="BX6" s="43"/>
    </row>
    <row r="7" spans="5:76" ht="16.5" hidden="1" customHeight="1"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  <c r="BM7" s="43"/>
      <c r="BN7" s="43"/>
      <c r="BO7" s="43"/>
      <c r="BP7" s="43"/>
      <c r="BQ7" s="43"/>
      <c r="BR7" s="43"/>
      <c r="BS7" s="43"/>
      <c r="BT7" s="43"/>
      <c r="BU7" s="43"/>
      <c r="BV7" s="43"/>
      <c r="BW7" s="43"/>
      <c r="BX7" s="43"/>
    </row>
    <row r="8" spans="5:76" ht="16.5" hidden="1" customHeight="1"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</row>
    <row r="9" spans="5:76" ht="16.5" hidden="1" customHeight="1"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  <c r="BM9" s="43"/>
      <c r="BN9" s="43"/>
      <c r="BO9" s="43"/>
      <c r="BP9" s="43"/>
      <c r="BQ9" s="43"/>
      <c r="BR9" s="43"/>
      <c r="BS9" s="43"/>
      <c r="BT9" s="43"/>
      <c r="BU9" s="43"/>
      <c r="BV9" s="43"/>
      <c r="BW9" s="43"/>
      <c r="BX9" s="43"/>
    </row>
    <row r="10" spans="5:76" ht="16.5" hidden="1" customHeight="1"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  <c r="BM10" s="43"/>
      <c r="BN10" s="43"/>
      <c r="BO10" s="43"/>
      <c r="BP10" s="43"/>
      <c r="BQ10" s="43"/>
      <c r="BR10" s="43"/>
      <c r="BS10" s="43"/>
      <c r="BT10" s="43"/>
      <c r="BU10" s="43"/>
      <c r="BV10" s="43"/>
      <c r="BW10" s="43"/>
      <c r="BX10" s="43"/>
    </row>
    <row r="11" spans="5:76" ht="40.5">
      <c r="E11" s="102" t="s">
        <v>997</v>
      </c>
      <c r="F11" s="114" t="s">
        <v>998</v>
      </c>
      <c r="G11" s="114" t="s">
        <v>999</v>
      </c>
      <c r="H11" s="240" t="s">
        <v>1000</v>
      </c>
      <c r="I11" s="137" t="s">
        <v>158</v>
      </c>
      <c r="J11" s="138">
        <v>555555</v>
      </c>
      <c r="K11" s="139" t="s">
        <v>1001</v>
      </c>
      <c r="L11" s="44">
        <v>36892</v>
      </c>
      <c r="M11" s="44">
        <v>40178</v>
      </c>
      <c r="N11" s="243">
        <v>40207</v>
      </c>
      <c r="O11" s="243">
        <v>40266</v>
      </c>
      <c r="P11" s="240">
        <v>12345</v>
      </c>
      <c r="Q11" s="241" t="s">
        <v>1002</v>
      </c>
      <c r="R11" s="241" t="s">
        <v>1003</v>
      </c>
      <c r="S11" s="140">
        <v>2000</v>
      </c>
      <c r="T11" s="240">
        <v>8</v>
      </c>
      <c r="U11" s="240">
        <v>5</v>
      </c>
      <c r="V11" s="34" t="s">
        <v>113</v>
      </c>
      <c r="W11" s="34" t="s">
        <v>113</v>
      </c>
      <c r="X11" s="34" t="s">
        <v>113</v>
      </c>
      <c r="Y11" s="34" t="s">
        <v>113</v>
      </c>
      <c r="Z11" s="34" t="s">
        <v>113</v>
      </c>
      <c r="AA11" s="141">
        <v>0.3</v>
      </c>
      <c r="AB11" s="240" t="s">
        <v>1000</v>
      </c>
      <c r="AC11" s="240" t="s">
        <v>1004</v>
      </c>
      <c r="AD11" s="240" t="s">
        <v>1005</v>
      </c>
      <c r="AE11" s="240" t="s">
        <v>1006</v>
      </c>
      <c r="AF11" s="240" t="s">
        <v>1006</v>
      </c>
      <c r="AG11" s="240" t="s">
        <v>1006</v>
      </c>
      <c r="AH11" s="102"/>
      <c r="AI11" s="182">
        <f ca="1">SUMPRODUCT( (OFFSET(제안사_펀드현황,0,3,ROWS(제안사_펀드현황),1)="청산료")*1 )</f>
        <v>2</v>
      </c>
      <c r="AJ11" s="183">
        <f ca="1">SUMPRODUCT( (OFFSET(제안사_펀드현황,0,3,ROWS(제안사_펀드현황),1)="청산료")*1, OFFSET(제안사_펀드현황,0,10,ROWS(제안사_펀드현황),1) )</f>
        <v>6000</v>
      </c>
      <c r="AK11" s="183">
        <f ca="1">SUMPRODUCT( (OFFSET(제안사_펀드현황,0,3,ROWS(제안사_펀드현황),1)="청산료")*1, OFFSET(제안사_펀드현황,0,11,ROWS(제안사_펀드현황),1) )</f>
        <v>6000</v>
      </c>
      <c r="AL11" s="183">
        <f ca="1">SUMPRODUCT( (OFFSET(제안사_펀드현황,0,3,ROWS(제안사_펀드현황),1)="청산료")*1, OFFSET(제안사_펀드현황,0,22,ROWS(제안사_펀드현황),1) )</f>
        <v>0</v>
      </c>
      <c r="AM11" s="183">
        <f ca="1">SUMPRODUCT( (OFFSET(제안사_펀드현황,0,3,ROWS(제안사_펀드현황),1)="청산료")*1, OFFSET(제안사_펀드현황,0,23,ROWS(제안사_펀드현황),1) )</f>
        <v>0</v>
      </c>
      <c r="AN11" s="183">
        <f ca="1">SUMPRODUCT( (OFFSET(제안사_펀드현황,0,3,ROWS(제안사_펀드현황),1)="청산료")*1, OFFSET(제안사_펀드현황,0,26,ROWS(제안사_펀드현황),1) )</f>
        <v>21600</v>
      </c>
      <c r="AO11" s="183">
        <f ca="1">SUMPRODUCT( (OFFSET(제안사_펀드현황,0,3,ROWS(제안사_펀드현황),1)="청산료")*1, OFFSET(제안사_펀드현황,0,27,ROWS(제안사_펀드현황),1) )</f>
        <v>0</v>
      </c>
      <c r="AP11" s="184">
        <f ca="1">SUMPRODUCT( (OFFSET(제안사_펀드현황,0,3,ROWS(제안사_펀드현황),1)="청산료")*1, OFFSET(제안사_펀드현황,0,11,ROWS(제안사_펀드현황),1), OFFSET(제안사_펀드현황,0,19,ROWS(제안사_펀드현황),1) )/AK11</f>
        <v>0.28583842277526861</v>
      </c>
      <c r="AQ11" s="184">
        <f ca="1">(AN11+AO11)/AK11</f>
        <v>3.6</v>
      </c>
      <c r="AR11" s="142" cm="1">
        <f t="array" aca="1" ref="AR11" ca="1">SUMPRODUCT( (OFFSET(제안사_펀드현황,0,3,ROWS(제안사_펀드현황),1)&lt;&gt;"청산료")*1,  (OFFSET(제안사_펀드현황,0,3,ROWS(제안사_펀드현황),1)&lt;&gt;"")*1  )</f>
        <v>2</v>
      </c>
      <c r="AS11" s="143">
        <f ca="1">SUMPRODUCT( (OFFSET(제안사_펀드현황,0,3,ROWS(제안사_펀드현황),1)&lt;&gt;"청산료")*1,  (OFFSET(제안사_펀드현황,0,3,ROWS(제안사_펀드현황),1)&lt;&gt;"")*1,  OFFSET(제안사_펀드현황,0,10,ROWS(제안사_펀드현황),1) )</f>
        <v>6000</v>
      </c>
      <c r="AT11" s="143">
        <f ca="1">SUMPRODUCT( (OFFSET(제안사_펀드현황,0,3,ROWS(제안사_펀드현황),1)&lt;&gt;"청산료")*1,  (OFFSET(제안사_펀드현황,0,3,ROWS(제안사_펀드현황),1)&lt;&gt;"")*1,  OFFSET(제안사_펀드현황,0,11,ROWS(제안사_펀드현황),1) )</f>
        <v>5500</v>
      </c>
      <c r="AU11" s="143">
        <f ca="1">SUMPRODUCT( (OFFSET(제안사_펀드현황,0,3,ROWS(제안사_펀드현황),1)&lt;&gt;"청산료")*1,  (OFFSET(제안사_펀드현황,0,3,ROWS(제안사_펀드현황),1)&lt;&gt;"")*1,  OFFSET(제안사_펀드현황,0,22,ROWS(제안사_펀드현황),1) )</f>
        <v>30000</v>
      </c>
      <c r="AV11" s="143">
        <f ca="1">SUMPRODUCT( (OFFSET(제안사_펀드현황,0,3,ROWS(제안사_펀드현황),1)&lt;&gt;"청산료")*1,  (OFFSET(제안사_펀드현황,0,3,ROWS(제안사_펀드현황),1)&lt;&gt;"")*1,  OFFSET(제안사_펀드현황,0,23,ROWS(제안사_펀드현황),1) )</f>
        <v>31700</v>
      </c>
      <c r="AW11" s="143">
        <f ca="1">SUMPRODUCT( (OFFSET(제안사_펀드현황,0,3,ROWS(제안사_펀드현황),1)&lt;&gt;"청산료")*1,  (OFFSET(제안사_펀드현황,0,3,ROWS(제안사_펀드현황),1)&lt;&gt;"")*1,  OFFSET(제안사_펀드현황,0,26,ROWS(제안사_펀드현황),1) )</f>
        <v>21290</v>
      </c>
      <c r="AX11" s="143">
        <f ca="1">SUMPRODUCT( (OFFSET(제안사_펀드현황,0,3,ROWS(제안사_펀드현황),1)&lt;&gt;"청산료")*1,  (OFFSET(제안사_펀드현황,0,3,ROWS(제안사_펀드현황),1)&lt;&gt;"")*1,  OFFSET(제안사_펀드현황,0,27,ROWS(제안사_펀드현황),1) )</f>
        <v>0</v>
      </c>
      <c r="AY11" s="143">
        <f ca="1">SUMPRODUCT( (OFFSET(제안사_펀드현황,0,3,ROWS(제안사_펀드현황),1)&lt;&gt;"청산료")*1,  (OFFSET(제안사_펀드현황,0,3,ROWS(제안사_펀드현황),1)&lt;&gt;"")*1,  OFFSET(제안사_펀드현황,0,33,ROWS(제안사_펀드현황),1) )</f>
        <v>3500</v>
      </c>
      <c r="AZ11" s="143">
        <f ca="1">SUMPRODUCT( (OFFSET(제안사_펀드현황,0,2,ROWS(제안사_펀드현황),1)&lt;&gt;"청산료")*1,  (OFFSET(제안사_펀드현황,0,2,ROWS(제안사_펀드현황),1)&lt;&gt;"")*1, OFFSET(제안사_펀드현황,0,34,ROWS(제안사_펀드현황),1) )</f>
        <v>0</v>
      </c>
      <c r="BA11" s="142">
        <f ca="1">SUMPRODUCT( (OFFSET(제안사_투자현황,0,0,ROWS(제안사_투자현황),1)="PE펀드계정")*1 )</f>
        <v>8</v>
      </c>
      <c r="BB11" s="142">
        <f ca="1">SUMPRODUCT( (OFFSET(제안사_투자현황,0,0,ROWS(제안사_투자현황),1)="PE펀드계정")*1, (OFFSET(제안사_투자현황,0,10,ROWS(제안사_투자현황),1)="회수료")*1 )</f>
        <v>6</v>
      </c>
      <c r="BC11" s="143">
        <f ca="1">SUMPRODUCT( (OFFSET(제안사_투자현황,0,0,ROWS(제안사_투자현황),1)="PE펀드계정")*1, OFFSET(제안사_투자현황,0,9,ROWS(제안사_투자현황),1) )</f>
        <v>25000</v>
      </c>
      <c r="BD11" s="143">
        <f ca="1">SUMPRODUCT( (OFFSET(제안사_투자현황,0,0,ROWS(제안사_투자현황),1)="PE펀드계정")*1, OFFSET(제안사_투자현황,0,14,ROWS(제안사_투자현황),1) )</f>
        <v>25700</v>
      </c>
      <c r="BE11" s="143">
        <f ca="1">SUMPRODUCT( (OFFSET(제안사_투자현황,0,0,ROWS(제안사_투자현황),1)="PE펀드계정")*1, OFFSET(제안사_투자현황,0,21,ROWS(제안사_투자현황),1) )</f>
        <v>5000</v>
      </c>
      <c r="BF11" s="143">
        <f ca="1">SUMPRODUCT( (OFFSET(제안사_투자현황,0,0,ROWS(제안사_투자현황),1)="PE펀드계정")*1, OFFSET(제안사_투자현황,0,22,ROWS(제안사_투자현황),1) )</f>
        <v>3500</v>
      </c>
      <c r="BG11" s="111">
        <f ca="1">IF(BC11=0,"N/A", SUMPRODUCT( (OFFSET(제안사_투자현황,0,0,ROWS(제안사_투자현황),1)="PE펀드계정")*1, OFFSET(제안사_투자현황,0,9,ROWS(제안사_투자현황),1), OFFSET(제안사_투자현황,0,11,ROWS(제안사_투자현황),1) ) / BC11)</f>
        <v>4.36E-2</v>
      </c>
      <c r="BH11" s="111">
        <f ca="1">IF(     SUMPRODUCT( (OFFSET(제안사_투자현황,0,0,ROWS(제안사_투자현황),1)="PE펀드계정")*1, OFFSET(제안사_투자현황,0,9,ROWS(제안사_투자현황),1), (OFFSET(제안사_투자현황,0,10,ROWS(제안사_투자현황),1)="회수료")*1) = 0,         "N/A",       SUMPRODUCT( (OFFSET(제안사_투자현황,0,0,ROWS(제안사_투자현황),1)="PE펀드계정")*1,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(OFFSET(제안사_투자현황,0,0,ROWS(제안사_투자현황),1)="PE펀드계정")*1, OFFSET(제안사_투자현황,0,9,ROWS(제안사_투자현황),1), (OFFSET(제안사_투자현황,0,10,ROWS(제안사_투자현황),1)="회수료")*1)      )</f>
        <v>2.4500000000000001E-2</v>
      </c>
      <c r="BI11" s="142">
        <f ca="1">SUMPRODUCT( (OFFSET(제안사_투자현황,0,0,ROWS(제안사_투자현황),1)="VC펀드계정")*1 )</f>
        <v>2</v>
      </c>
      <c r="BJ11" s="142">
        <f ca="1">SUMPRODUCT( (OFFSET(제안사_투자현황,0,0,ROWS(제안사_투자현황),1)="VC펀드계정")*1, (OFFSET(제안사_투자현황,0,10,ROWS(제안사_투자현황),1)="회수료")*1 )</f>
        <v>1</v>
      </c>
      <c r="BK11" s="119">
        <f ca="1">SUMPRODUCT( (OFFSET(제안사_투자현황,0,0,ROWS(제안사_투자현황),1)="VC펀드계정")*1, OFFSET(제안사_투자현황,0,9,ROWS(제안사_투자현황),1) )</f>
        <v>5000</v>
      </c>
      <c r="BL11" s="119">
        <f ca="1">SUMPRODUCT( (OFFSET(제안사_투자현황,0,0,ROWS(제안사_투자현황),1)="VC펀드계정")*1, OFFSET(제안사_투자현황,0,14,ROWS(제안사_투자현황),1) )</f>
        <v>6000</v>
      </c>
      <c r="BM11" s="119">
        <f ca="1">SUMPRODUCT( (OFFSET(제안사_투자현황,0,0,ROWS(제안사_투자현황),1)="VC펀드계정")*1, OFFSET(제안사_투자현황,0,21,ROWS(제안사_투자현황),1) )</f>
        <v>0</v>
      </c>
      <c r="BN11" s="119">
        <f ca="1">SUMPRODUCT( (OFFSET(제안사_투자현황,0,0,ROWS(제안사_투자현황),1)="VC펀드계정")*1, OFFSET(제안사_투자현황,0,22,ROWS(제안사_투자현황),1) )</f>
        <v>0</v>
      </c>
      <c r="BO11" s="111">
        <f ca="1">IF(BK11=0,"N/A", SUMPRODUCT( (OFFSET(제안사_투자현황,0,0,ROWS(제안사_투자현황),1)="VC펀드계정")*1, OFFSET(제안사_투자현황,0,9,ROWS(제안사_투자현황),1), OFFSET(제안사_투자현황,0,11,ROWS(제안사_투자현황),1) ) / BK11)</f>
        <v>2.4E-2</v>
      </c>
      <c r="BP11" s="111" cm="1">
        <f t="array" aca="1" ref="BP11" ca="1">IF(     SUMPRODUCT( (OFFSET(제안사_투자현황,0,0,ROWS(제안사_투자현황),1)="VC펀드계정")*1, OFFSET(제안사_투자현황,0,9,ROWS(제안사_투자현황),1), (OFFSET(제안사_투자현황,0,10,ROWS(제안사_투자현황),1)="회수료")*1) = 0,         "N/A",       SUMPRODUCT( (OFFSET(제안사_투자현황,0,0,ROWS(제안사_투자현황),1)="VC펀드계정")*1,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(OFFSET(제안사_투자현황,0,0,ROWS(제안사_투자현황),1)="VC펀드계정")*1, OFFSET(제안사_투자현황,0,9,ROWS(제안사_투자현황),1), (OFFSET(제안사_투자현황,0,10,ROWS(제안사_투자현황),1)="회수료")*1)      )</f>
        <v>0.03</v>
      </c>
      <c r="BQ11" s="142">
        <f ca="1">SUMPRODUCT( (OFFSET(제안사_투자현황,0,0,ROWS(제안사_투자현황),1)="기타 주식등 투자펀드계정")*1 )</f>
        <v>0</v>
      </c>
      <c r="BR11" s="142">
        <f ca="1">SUMPRODUCT( (OFFSET(제안사_투자현황,0,0,ROWS(제안사_투자현황),1)="기타 주식등 투자펀드계정")*1, (OFFSET(제안사_투자현황,0,10,ROWS(제안사_투자현황),1)="회수료")*1 )</f>
        <v>0</v>
      </c>
      <c r="BS11" s="119">
        <f ca="1">SUMPRODUCT( (OFFSET(제안사_투자현황,0,0,ROWS(제안사_투자현황),1)="기타 주식등 투자펀드계정")*1, OFFSET(제안사_투자현황,0,9,ROWS(제안사_투자현황),1) )</f>
        <v>0</v>
      </c>
      <c r="BT11" s="119">
        <f ca="1">SUMPRODUCT( (OFFSET(제안사_투자현황,0,0,ROWS(제안사_투자현황),1)="기타 주식등 투자펀드계정")*1, OFFSET(제안사_투자현황,0,14,ROWS(제안사_투자현황),1) )</f>
        <v>0</v>
      </c>
      <c r="BU11" s="119">
        <f ca="1">SUMPRODUCT( (OFFSET(제안사_투자현황,0,0,ROWS(제안사_투자현황),1)="기타 주식등 투자펀드계정")*1, OFFSET(제안사_투자현황,0,21,ROWS(제안사_투자현황),1) )</f>
        <v>0</v>
      </c>
      <c r="BV11" s="119">
        <f ca="1">SUMPRODUCT( (OFFSET(제안사_투자현황,0,0,ROWS(제안사_투자현황),1)="기타 주식등 투자펀드계정")*1, OFFSET(제안사_투자현황,0,22,ROWS(제안사_투자현황),1) )</f>
        <v>0</v>
      </c>
      <c r="BW11" s="111" t="str">
        <f ca="1">IF(BS11=0,"N/A", SUMPRODUCT( (OFFSET(제안사_투자현황,0,0,ROWS(제안사_투자현황),1)="기타 주식등 투자펀드계정")*1, OFFSET(제안사_투자현황,0,9,ROWS(제안사_투자현황),1), OFFSET(제안사_투자현황,0,11,ROWS(제안사_투자현황),1) ) / BS11)</f>
        <v>N/A</v>
      </c>
      <c r="BX11" s="111" t="str">
        <f ca="1">IF(     SUMPRODUCT( (OFFSET(제안사_투자현황,0,0,ROWS(제안사_투자현황),1)="기타 주식등 투자펀드계정")*1, OFFSET(제안사_투자현황,0,9,ROWS(제안사_투자현황),1), (OFFSET(제안사_투자현황,0,10,ROWS(제안사_투자현황),1)="회수료")*1) = 0,         "N/A",       SUMPRODUCT( (OFFSET(제안사_투자현황,0,0,ROWS(제안사_투자현황),1)="기타 주식등 투자펀드계정")*1,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(OFFSET(제안사_투자현황,0,0,ROWS(제안사_투자현황),1)="기타 주식등 투자펀드계정")*1, OFFSET(제안사_투자현황,0,9,ROWS(제안사_투자현황),1), (OFFSET(제안사_투자현황,0,10,ROWS(제안사_투자현황),1)="회수료")*1)      )</f>
        <v>N/A</v>
      </c>
    </row>
    <row r="12" spans="5:76"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</row>
    <row r="27" spans="19:19">
      <c r="S27" s="173"/>
    </row>
    <row r="28" spans="19:19">
      <c r="S28" s="173"/>
    </row>
    <row r="29" spans="19:19">
      <c r="S29" s="173"/>
    </row>
    <row r="30" spans="19:19">
      <c r="S30" s="173"/>
    </row>
  </sheetData>
  <mergeCells count="11">
    <mergeCell ref="AI4:AQ4"/>
    <mergeCell ref="BQ4:BX4"/>
    <mergeCell ref="AR4:AZ4"/>
    <mergeCell ref="BA4:BH4"/>
    <mergeCell ref="BI4:BP4"/>
    <mergeCell ref="E4:K4"/>
    <mergeCell ref="L4:O4"/>
    <mergeCell ref="P4:R4"/>
    <mergeCell ref="S4:U4"/>
    <mergeCell ref="AB4:AH4"/>
    <mergeCell ref="V4:AA4"/>
  </mergeCells>
  <phoneticPr fontId="1" type="noConversion"/>
  <dataValidations count="3">
    <dataValidation type="list" allowBlank="1" showInputMessage="1" showErrorMessage="1" sqref="I11">
      <formula1>운용사유형</formula1>
    </dataValidation>
    <dataValidation type="list" allowBlank="1" showInputMessage="1" showErrorMessage="1" sqref="V11:Z11">
      <formula1>여부</formula1>
    </dataValidation>
    <dataValidation type="list" allowBlank="1" showInputMessage="1" showErrorMessage="1" sqref="K11">
      <formula1>스튜어드십코드참여여부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5" tint="0.39997558519241921"/>
  </sheetPr>
  <dimension ref="E1:T14"/>
  <sheetViews>
    <sheetView topLeftCell="E4" zoomScaleNormal="100" workbookViewId="0">
      <selection activeCell="E4" sqref="E4"/>
    </sheetView>
  </sheetViews>
  <sheetFormatPr defaultColWidth="9" defaultRowHeight="16.5"/>
  <cols>
    <col min="1" max="4" width="0" style="67" hidden="1" customWidth="1"/>
    <col min="5" max="19" width="17.625" style="67" customWidth="1"/>
    <col min="20" max="16384" width="9" style="67"/>
  </cols>
  <sheetData>
    <row r="1" spans="5:20" hidden="1"/>
    <row r="2" spans="5:20" hidden="1"/>
    <row r="3" spans="5:20" hidden="1"/>
    <row r="4" spans="5:20">
      <c r="E4" s="61" t="s">
        <v>39</v>
      </c>
      <c r="F4" s="61" t="s">
        <v>40</v>
      </c>
      <c r="G4" s="61" t="s">
        <v>41</v>
      </c>
      <c r="H4" s="61" t="s">
        <v>42</v>
      </c>
      <c r="I4" s="61" t="s">
        <v>43</v>
      </c>
      <c r="J4" s="61" t="s">
        <v>44</v>
      </c>
      <c r="K4" s="61" t="s">
        <v>45</v>
      </c>
      <c r="L4" s="61" t="s">
        <v>46</v>
      </c>
      <c r="M4" s="61" t="s">
        <v>47</v>
      </c>
      <c r="N4" s="61" t="s">
        <v>48</v>
      </c>
      <c r="O4" s="61" t="s">
        <v>49</v>
      </c>
      <c r="P4" s="61" t="s">
        <v>50</v>
      </c>
      <c r="Q4" s="61" t="s">
        <v>51</v>
      </c>
      <c r="R4" s="61" t="s">
        <v>52</v>
      </c>
      <c r="S4" s="61" t="s">
        <v>53</v>
      </c>
      <c r="T4" s="156" t="s">
        <v>796</v>
      </c>
    </row>
    <row r="5" spans="5:20" hidden="1"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</row>
    <row r="6" spans="5:20" hidden="1"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</row>
    <row r="7" spans="5:20" hidden="1"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</row>
    <row r="8" spans="5:20" hidden="1"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</row>
    <row r="9" spans="5:20" hidden="1"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</row>
    <row r="10" spans="5:20" hidden="1"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</row>
    <row r="11" spans="5:20">
      <c r="E11" s="246">
        <v>45657</v>
      </c>
      <c r="F11" s="242">
        <v>10000</v>
      </c>
      <c r="G11" s="242">
        <v>9000</v>
      </c>
      <c r="H11" s="242">
        <v>3000</v>
      </c>
      <c r="I11" s="242">
        <v>1000</v>
      </c>
      <c r="J11" s="242">
        <v>7000</v>
      </c>
      <c r="K11" s="242">
        <v>4000</v>
      </c>
      <c r="L11" s="242">
        <v>2000</v>
      </c>
      <c r="M11" s="242">
        <v>1500</v>
      </c>
      <c r="N11" s="242">
        <v>200</v>
      </c>
      <c r="O11" s="118">
        <f t="shared" ref="O11:P13" si="0">G11/I11</f>
        <v>9</v>
      </c>
      <c r="P11" s="118">
        <f t="shared" si="0"/>
        <v>0.42857142857142855</v>
      </c>
      <c r="Q11" s="118">
        <f>J11/K11</f>
        <v>1.75</v>
      </c>
      <c r="R11" s="118">
        <f>L11/M11</f>
        <v>1.3333333333333333</v>
      </c>
      <c r="S11" s="118">
        <f>N11/J11</f>
        <v>2.8571428571428571E-2</v>
      </c>
    </row>
    <row r="12" spans="5:20">
      <c r="E12" s="246">
        <v>45291</v>
      </c>
      <c r="F12" s="242">
        <v>8000</v>
      </c>
      <c r="G12" s="242">
        <v>7000</v>
      </c>
      <c r="H12" s="242">
        <v>3000</v>
      </c>
      <c r="I12" s="242">
        <v>1000</v>
      </c>
      <c r="J12" s="242">
        <v>1000</v>
      </c>
      <c r="K12" s="242">
        <v>500</v>
      </c>
      <c r="L12" s="242">
        <v>600</v>
      </c>
      <c r="M12" s="242">
        <v>500</v>
      </c>
      <c r="N12" s="242">
        <v>-100</v>
      </c>
      <c r="O12" s="118">
        <f t="shared" si="0"/>
        <v>7</v>
      </c>
      <c r="P12" s="118">
        <f t="shared" si="0"/>
        <v>3</v>
      </c>
      <c r="Q12" s="118">
        <f>J12/K12</f>
        <v>2</v>
      </c>
      <c r="R12" s="118">
        <f>L12/M12</f>
        <v>1.2</v>
      </c>
      <c r="S12" s="118">
        <f>N12/J12</f>
        <v>-0.1</v>
      </c>
    </row>
    <row r="13" spans="5:20">
      <c r="E13" s="246">
        <v>44926</v>
      </c>
      <c r="F13" s="242">
        <v>8000</v>
      </c>
      <c r="G13" s="242">
        <v>7000</v>
      </c>
      <c r="H13" s="242">
        <v>3000</v>
      </c>
      <c r="I13" s="242">
        <v>4000</v>
      </c>
      <c r="J13" s="242">
        <v>1000</v>
      </c>
      <c r="K13" s="242">
        <v>500</v>
      </c>
      <c r="L13" s="242">
        <v>3000</v>
      </c>
      <c r="M13" s="242">
        <v>2500</v>
      </c>
      <c r="N13" s="242">
        <v>500</v>
      </c>
      <c r="O13" s="118">
        <f t="shared" si="0"/>
        <v>1.75</v>
      </c>
      <c r="P13" s="118">
        <f t="shared" si="0"/>
        <v>3</v>
      </c>
      <c r="Q13" s="118">
        <f>J13/K13</f>
        <v>2</v>
      </c>
      <c r="R13" s="118">
        <f>L13/M13</f>
        <v>1.2</v>
      </c>
      <c r="S13" s="118">
        <f>N13/J13</f>
        <v>0.5</v>
      </c>
    </row>
    <row r="14" spans="5:20">
      <c r="E14" s="136"/>
    </row>
  </sheetData>
  <phoneticPr fontId="1" type="noConversion"/>
  <dataValidations count="2">
    <dataValidation allowBlank="1" showInputMessage="1" showErrorMessage="1" error="연도별 결산일자 기입" sqref="E4:S10"/>
    <dataValidation type="date" allowBlank="1" showInputMessage="1" showErrorMessage="1" error="결산 연월일을 입력" sqref="E11:E13">
      <formula1>36526</formula1>
      <formula2>2958465</formula2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5" tint="0.39997558519241921"/>
  </sheetPr>
  <dimension ref="E1:J30"/>
  <sheetViews>
    <sheetView topLeftCell="E4" workbookViewId="0">
      <selection activeCell="E11" sqref="E11"/>
    </sheetView>
  </sheetViews>
  <sheetFormatPr defaultColWidth="9" defaultRowHeight="16.5"/>
  <cols>
    <col min="1" max="4" width="0" style="67" hidden="1" customWidth="1"/>
    <col min="5" max="6" width="17.625" style="67" customWidth="1"/>
    <col min="7" max="7" width="10.75" style="67" customWidth="1"/>
    <col min="8" max="8" width="17.625" style="67" customWidth="1"/>
    <col min="9" max="9" width="15.5" style="67" customWidth="1"/>
    <col min="10" max="10" width="29.375" style="67" customWidth="1"/>
    <col min="11" max="16384" width="9" style="67"/>
  </cols>
  <sheetData>
    <row r="1" spans="5:10" hidden="1"/>
    <row r="2" spans="5:10" hidden="1"/>
    <row r="3" spans="5:10" hidden="1"/>
    <row r="4" spans="5:10">
      <c r="E4" s="61" t="s">
        <v>296</v>
      </c>
      <c r="F4" s="61" t="s">
        <v>297</v>
      </c>
      <c r="G4" s="61" t="s">
        <v>298</v>
      </c>
      <c r="H4" s="61" t="s">
        <v>299</v>
      </c>
      <c r="I4" s="61" t="s">
        <v>300</v>
      </c>
      <c r="J4" s="61" t="s">
        <v>301</v>
      </c>
    </row>
    <row r="5" spans="5:10" hidden="1">
      <c r="E5" s="61"/>
      <c r="F5" s="61"/>
      <c r="G5" s="61"/>
      <c r="H5" s="61"/>
      <c r="I5" s="135"/>
      <c r="J5" s="61"/>
    </row>
    <row r="6" spans="5:10" hidden="1">
      <c r="E6" s="61"/>
      <c r="F6" s="61"/>
      <c r="G6" s="61"/>
      <c r="H6" s="61"/>
      <c r="I6" s="135"/>
      <c r="J6" s="61"/>
    </row>
    <row r="7" spans="5:10" hidden="1">
      <c r="E7" s="61"/>
      <c r="F7" s="61"/>
      <c r="G7" s="61"/>
      <c r="H7" s="61"/>
      <c r="I7" s="135"/>
      <c r="J7" s="61"/>
    </row>
    <row r="8" spans="5:10" hidden="1">
      <c r="E8" s="61"/>
      <c r="F8" s="61"/>
      <c r="G8" s="61"/>
      <c r="H8" s="61"/>
      <c r="I8" s="135"/>
      <c r="J8" s="61"/>
    </row>
    <row r="9" spans="5:10" hidden="1">
      <c r="E9" s="61"/>
      <c r="F9" s="61"/>
      <c r="G9" s="61"/>
      <c r="H9" s="61"/>
      <c r="I9" s="135"/>
      <c r="J9" s="61"/>
    </row>
    <row r="10" spans="5:10" hidden="1">
      <c r="E10" s="61"/>
      <c r="F10" s="61"/>
      <c r="G10" s="61"/>
      <c r="H10" s="61"/>
      <c r="I10" s="135"/>
      <c r="J10" s="61"/>
    </row>
    <row r="11" spans="5:10">
      <c r="E11" s="215" t="s">
        <v>994</v>
      </c>
      <c r="F11" s="30">
        <v>25000</v>
      </c>
      <c r="G11" s="20">
        <f>IF(ISBLANK(F11),"",F11/'2.1 제안사 개요'!$J$11)</f>
        <v>4.5000045000045001E-2</v>
      </c>
      <c r="H11" s="19"/>
      <c r="I11" s="18" t="s">
        <v>100</v>
      </c>
      <c r="J11" s="5"/>
    </row>
    <row r="12" spans="5:10">
      <c r="E12" s="275" t="s">
        <v>1007</v>
      </c>
      <c r="F12" s="30">
        <v>20000</v>
      </c>
      <c r="G12" s="20">
        <f>IF(ISBLANK(F12),"",F12/'2.1 제안사 개요'!$J$11)</f>
        <v>3.6000036000035998E-2</v>
      </c>
      <c r="H12" s="19"/>
      <c r="I12" s="18" t="s">
        <v>113</v>
      </c>
      <c r="J12" s="5"/>
    </row>
    <row r="13" spans="5:10">
      <c r="E13" s="275" t="s">
        <v>1008</v>
      </c>
      <c r="F13" s="30">
        <v>500</v>
      </c>
      <c r="G13" s="20">
        <f>IF(ISBLANK(F13),"",F13/'2.1 제안사 개요'!$J$11)</f>
        <v>9.0000090000089995E-4</v>
      </c>
      <c r="H13" s="19"/>
      <c r="I13" s="18" t="s">
        <v>100</v>
      </c>
      <c r="J13" s="5"/>
    </row>
    <row r="14" spans="5:10">
      <c r="E14" s="275"/>
      <c r="F14" s="30"/>
      <c r="G14" s="20" t="str">
        <f>IF(ISBLANK(F14),"",F14/'2.1 제안사 개요'!$J$11)</f>
        <v/>
      </c>
      <c r="H14" s="19"/>
      <c r="I14" s="18"/>
      <c r="J14" s="5"/>
    </row>
    <row r="15" spans="5:10">
      <c r="E15" s="275"/>
      <c r="F15" s="30"/>
      <c r="G15" s="20" t="str">
        <f>IF(ISBLANK(F15),"",F15/'2.1 제안사 개요'!$J$11)</f>
        <v/>
      </c>
      <c r="H15" s="19"/>
      <c r="I15" s="18"/>
      <c r="J15" s="5"/>
    </row>
    <row r="16" spans="5:10">
      <c r="E16" s="275"/>
      <c r="F16" s="30"/>
      <c r="G16" s="20" t="str">
        <f>IF(ISBLANK(F16),"",F16/'2.1 제안사 개요'!$J$11)</f>
        <v/>
      </c>
      <c r="H16" s="19"/>
      <c r="I16" s="18"/>
      <c r="J16" s="5"/>
    </row>
    <row r="17" spans="5:10">
      <c r="E17" s="275"/>
      <c r="F17" s="30"/>
      <c r="G17" s="20" t="str">
        <f>IF(ISBLANK(F17),"",F17/'2.1 제안사 개요'!$J$11)</f>
        <v/>
      </c>
      <c r="H17" s="19"/>
      <c r="I17" s="18"/>
      <c r="J17" s="5"/>
    </row>
    <row r="18" spans="5:10">
      <c r="E18" s="275"/>
      <c r="F18" s="30"/>
      <c r="G18" s="20" t="str">
        <f>IF(ISBLANK(F18),"",F18/'2.1 제안사 개요'!$J$11)</f>
        <v/>
      </c>
      <c r="H18" s="19"/>
      <c r="I18" s="18"/>
      <c r="J18" s="5"/>
    </row>
    <row r="19" spans="5:10">
      <c r="E19" s="275"/>
      <c r="F19" s="30"/>
      <c r="G19" s="20" t="str">
        <f>IF(ISBLANK(F19),"",F19/'2.1 제안사 개요'!$J$11)</f>
        <v/>
      </c>
      <c r="H19" s="19"/>
      <c r="I19" s="18"/>
      <c r="J19" s="5"/>
    </row>
    <row r="20" spans="5:10">
      <c r="E20" s="275"/>
      <c r="F20" s="30"/>
      <c r="G20" s="20" t="str">
        <f>IF(ISBLANK(F20),"",F20/'2.1 제안사 개요'!$J$11)</f>
        <v/>
      </c>
      <c r="H20" s="19"/>
      <c r="I20" s="18"/>
      <c r="J20" s="5"/>
    </row>
    <row r="21" spans="5:10">
      <c r="E21" s="275"/>
      <c r="F21" s="30"/>
      <c r="G21" s="20" t="str">
        <f>IF(ISBLANK(F21),"",F21/'2.1 제안사 개요'!$J$11)</f>
        <v/>
      </c>
      <c r="H21" s="19"/>
      <c r="I21" s="18"/>
      <c r="J21" s="5"/>
    </row>
    <row r="22" spans="5:10">
      <c r="E22" s="275"/>
      <c r="F22" s="30"/>
      <c r="G22" s="20" t="str">
        <f>IF(ISBLANK(F22),"",F22/'2.1 제안사 개요'!$J$11)</f>
        <v/>
      </c>
      <c r="H22" s="19"/>
      <c r="I22" s="18"/>
      <c r="J22" s="5"/>
    </row>
    <row r="23" spans="5:10">
      <c r="E23" s="275"/>
      <c r="F23" s="30"/>
      <c r="G23" s="20" t="str">
        <f>IF(ISBLANK(F23),"",F23/'2.1 제안사 개요'!$J$11)</f>
        <v/>
      </c>
      <c r="H23" s="19"/>
      <c r="I23" s="18"/>
      <c r="J23" s="5"/>
    </row>
    <row r="24" spans="5:10">
      <c r="E24" s="275"/>
      <c r="F24" s="30"/>
      <c r="G24" s="20" t="str">
        <f>IF(ISBLANK(F24),"",F24/'2.1 제안사 개요'!$J$11)</f>
        <v/>
      </c>
      <c r="H24" s="19"/>
      <c r="I24" s="18"/>
      <c r="J24" s="5"/>
    </row>
    <row r="25" spans="5:10">
      <c r="E25" s="275"/>
      <c r="F25" s="30"/>
      <c r="G25" s="20" t="str">
        <f>IF(ISBLANK(F25),"",F25/'2.1 제안사 개요'!$J$11)</f>
        <v/>
      </c>
      <c r="H25" s="19"/>
      <c r="I25" s="18"/>
      <c r="J25" s="5"/>
    </row>
    <row r="26" spans="5:10">
      <c r="E26" s="275"/>
      <c r="F26" s="30"/>
      <c r="G26" s="20" t="str">
        <f>IF(ISBLANK(F26),"",F26/'2.1 제안사 개요'!$J$11)</f>
        <v/>
      </c>
      <c r="H26" s="19"/>
      <c r="I26" s="18"/>
      <c r="J26" s="5"/>
    </row>
    <row r="27" spans="5:10">
      <c r="E27" s="275"/>
      <c r="F27" s="30"/>
      <c r="G27" s="20" t="str">
        <f>IF(ISBLANK(F27),"",F27/'2.1 제안사 개요'!$J$11)</f>
        <v/>
      </c>
      <c r="H27" s="19"/>
      <c r="I27" s="18"/>
      <c r="J27" s="5"/>
    </row>
    <row r="28" spans="5:10">
      <c r="E28" s="275"/>
      <c r="F28" s="30"/>
      <c r="G28" s="20" t="str">
        <f>IF(ISBLANK(F28),"",F28/'2.1 제안사 개요'!$J$11)</f>
        <v/>
      </c>
      <c r="H28" s="19"/>
      <c r="I28" s="18"/>
      <c r="J28" s="5"/>
    </row>
    <row r="29" spans="5:10">
      <c r="E29" s="275"/>
      <c r="F29" s="30"/>
      <c r="G29" s="20" t="str">
        <f>IF(ISBLANK(F29),"",F29/'2.1 제안사 개요'!$J$11)</f>
        <v/>
      </c>
      <c r="H29" s="19"/>
      <c r="I29" s="18"/>
      <c r="J29" s="5"/>
    </row>
    <row r="30" spans="5:10">
      <c r="E30" s="275"/>
      <c r="F30" s="30"/>
      <c r="G30" s="20" t="str">
        <f>IF(ISBLANK(F30),"",F30/'2.1 제안사 개요'!$J$11)</f>
        <v/>
      </c>
      <c r="H30" s="19"/>
      <c r="I30" s="18"/>
      <c r="J30" s="5"/>
    </row>
  </sheetData>
  <phoneticPr fontId="1" type="noConversion"/>
  <dataValidations count="2">
    <dataValidation type="list" allowBlank="1" showInputMessage="1" showErrorMessage="1" sqref="I11:I30">
      <formula1>여부</formula1>
    </dataValidation>
    <dataValidation allowBlank="1" showInputMessage="1" showErrorMessage="1" error="연도별 결산일자 기입" sqref="E4:J10 E11:F30"/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theme="5" tint="0.39997558519241921"/>
  </sheetPr>
  <dimension ref="E1:J15"/>
  <sheetViews>
    <sheetView topLeftCell="E4" workbookViewId="0">
      <selection activeCell="E4" sqref="E4:F4"/>
    </sheetView>
  </sheetViews>
  <sheetFormatPr defaultColWidth="9" defaultRowHeight="16.5"/>
  <cols>
    <col min="1" max="4" width="0" style="67" hidden="1" customWidth="1"/>
    <col min="5" max="5" width="12.875" style="67" customWidth="1"/>
    <col min="6" max="6" width="18.75" style="67" customWidth="1"/>
    <col min="7" max="7" width="15" style="67" customWidth="1"/>
    <col min="8" max="8" width="15.25" style="67" customWidth="1"/>
    <col min="9" max="9" width="9" style="67" customWidth="1"/>
    <col min="10" max="10" width="45.625" style="67" customWidth="1"/>
    <col min="11" max="16384" width="9" style="67"/>
  </cols>
  <sheetData>
    <row r="1" spans="5:10" hidden="1"/>
    <row r="2" spans="5:10" hidden="1"/>
    <row r="3" spans="5:10" ht="15.75" hidden="1" customHeight="1"/>
    <row r="4" spans="5:10">
      <c r="E4" s="536" t="s">
        <v>288</v>
      </c>
      <c r="F4" s="537"/>
      <c r="G4" s="536" t="s">
        <v>289</v>
      </c>
      <c r="H4" s="538"/>
      <c r="I4" s="537"/>
      <c r="J4" s="539" t="s">
        <v>290</v>
      </c>
    </row>
    <row r="5" spans="5:10">
      <c r="E5" s="27" t="s">
        <v>291</v>
      </c>
      <c r="F5" s="27" t="s">
        <v>292</v>
      </c>
      <c r="G5" s="27" t="s">
        <v>293</v>
      </c>
      <c r="H5" s="27" t="s">
        <v>294</v>
      </c>
      <c r="I5" s="60" t="s">
        <v>295</v>
      </c>
      <c r="J5" s="540"/>
    </row>
    <row r="6" spans="5:10" ht="16.5" hidden="1" customHeight="1">
      <c r="J6" s="65"/>
    </row>
    <row r="7" spans="5:10" ht="16.5" hidden="1" customHeight="1">
      <c r="J7" s="65"/>
    </row>
    <row r="8" spans="5:10" ht="16.5" hidden="1" customHeight="1">
      <c r="J8" s="65"/>
    </row>
    <row r="9" spans="5:10" ht="16.5" hidden="1" customHeight="1">
      <c r="J9" s="65"/>
    </row>
    <row r="10" spans="5:10" ht="18" hidden="1" customHeight="1">
      <c r="J10" s="65"/>
    </row>
    <row r="11" spans="5:10">
      <c r="E11" s="54" t="s">
        <v>204</v>
      </c>
      <c r="F11" s="54" t="s">
        <v>994</v>
      </c>
      <c r="G11" s="250">
        <v>36892</v>
      </c>
      <c r="H11" s="201">
        <v>40179</v>
      </c>
      <c r="I11" s="133">
        <f>IF(ISBLANK(G11),"",DATEDIF(G11,H11,"d")/365)</f>
        <v>9.0054794520547947</v>
      </c>
      <c r="J11" s="134"/>
    </row>
    <row r="12" spans="5:10">
      <c r="E12" s="54"/>
      <c r="F12" s="54"/>
      <c r="G12" s="201"/>
      <c r="H12" s="201"/>
      <c r="I12" s="133" t="str">
        <f>IF(ISBLANK(G12),"",DATEDIF(G12,H12,"d")/365)</f>
        <v/>
      </c>
      <c r="J12" s="134"/>
    </row>
    <row r="13" spans="5:10">
      <c r="E13" s="54"/>
      <c r="F13" s="54"/>
      <c r="G13" s="201"/>
      <c r="H13" s="201"/>
      <c r="I13" s="133" t="str">
        <f>IF(ISBLANK(G13),"",DATEDIF(G13,H13,"d")/365)</f>
        <v/>
      </c>
      <c r="J13" s="134"/>
    </row>
    <row r="14" spans="5:10">
      <c r="E14" s="54"/>
      <c r="F14" s="54"/>
      <c r="G14" s="201"/>
      <c r="H14" s="201"/>
      <c r="I14" s="133" t="str">
        <f>IF(ISBLANK(G14),"",DATEDIF(G14,H14,"d")/365)</f>
        <v/>
      </c>
      <c r="J14" s="134"/>
    </row>
    <row r="15" spans="5:10">
      <c r="E15" s="54"/>
      <c r="F15" s="54"/>
      <c r="G15" s="201"/>
      <c r="H15" s="201"/>
      <c r="I15" s="133" t="str">
        <f>IF(ISBLANK(G15),"",DATEDIF(G15,H15,"d")/365)</f>
        <v/>
      </c>
      <c r="J15" s="134"/>
    </row>
  </sheetData>
  <mergeCells count="3">
    <mergeCell ref="E4:F4"/>
    <mergeCell ref="G4:I4"/>
    <mergeCell ref="J4:J5"/>
  </mergeCells>
  <phoneticPr fontId="1" type="noConversion"/>
  <dataValidations count="1">
    <dataValidation type="list" allowBlank="1" showInputMessage="1" showErrorMessage="1" sqref="E11:E15">
      <formula1>대표이사_구분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5" tint="0.39997558519241921"/>
  </sheetPr>
  <dimension ref="A1:IQ14"/>
  <sheetViews>
    <sheetView topLeftCell="E4" zoomScaleNormal="100" workbookViewId="0">
      <selection activeCell="E4" sqref="E4:G4"/>
    </sheetView>
  </sheetViews>
  <sheetFormatPr defaultColWidth="9" defaultRowHeight="13.5"/>
  <cols>
    <col min="1" max="3" width="0" style="16" hidden="1" customWidth="1"/>
    <col min="4" max="4" width="23.875" style="16" hidden="1" customWidth="1"/>
    <col min="5" max="5" width="21.375" style="167" customWidth="1"/>
    <col min="6" max="6" width="10.875" style="33" customWidth="1"/>
    <col min="7" max="7" width="8.75" style="16" customWidth="1"/>
    <col min="8" max="8" width="7.875" style="16" customWidth="1"/>
    <col min="9" max="9" width="14.625" style="16" customWidth="1"/>
    <col min="10" max="10" width="8.625" style="16" customWidth="1"/>
    <col min="11" max="11" width="12.5" style="16" customWidth="1"/>
    <col min="12" max="12" width="11" style="16" customWidth="1"/>
    <col min="13" max="13" width="9.5" style="16" customWidth="1"/>
    <col min="14" max="14" width="7.625" style="188" customWidth="1"/>
    <col min="15" max="16" width="7.125" style="33" customWidth="1"/>
    <col min="17" max="19" width="10.625" style="16" customWidth="1"/>
    <col min="20" max="20" width="4.625" style="16" customWidth="1"/>
    <col min="21" max="21" width="5.625" style="16" customWidth="1"/>
    <col min="22" max="22" width="13.5" style="16" customWidth="1"/>
    <col min="23" max="23" width="14.25" style="16" customWidth="1"/>
    <col min="24" max="24" width="7.125" style="188" customWidth="1"/>
    <col min="25" max="25" width="7.125" style="16" customWidth="1"/>
    <col min="26" max="26" width="4.125" style="16" customWidth="1"/>
    <col min="27" max="30" width="7.125" style="16" customWidth="1"/>
    <col min="31" max="37" width="7.625" style="16" customWidth="1"/>
    <col min="38" max="38" width="7.125" style="16" customWidth="1"/>
    <col min="39" max="40" width="7.625" style="16" customWidth="1"/>
    <col min="41" max="42" width="9.875" style="16" bestFit="1" customWidth="1"/>
    <col min="43" max="43" width="5" style="16" customWidth="1"/>
    <col min="44" max="44" width="7.625" style="16" customWidth="1"/>
    <col min="45" max="46" width="9.875" style="16" bestFit="1" customWidth="1"/>
    <col min="47" max="47" width="4.5" style="16" customWidth="1"/>
    <col min="48" max="48" width="7.625" style="16" customWidth="1"/>
    <col min="49" max="50" width="9.875" style="16" bestFit="1" customWidth="1"/>
    <col min="51" max="51" width="4.125" style="16" customWidth="1"/>
    <col min="52" max="52" width="7.625" style="16" customWidth="1"/>
    <col min="53" max="53" width="6.625" style="16" customWidth="1"/>
    <col min="54" max="55" width="10.625" style="16" customWidth="1"/>
    <col min="56" max="56" width="4.625" style="16" customWidth="1"/>
    <col min="57" max="57" width="6.625" style="16" customWidth="1"/>
    <col min="58" max="59" width="10.625" style="16" customWidth="1"/>
    <col min="60" max="60" width="4.625" style="16" customWidth="1"/>
    <col min="61" max="61" width="6.625" style="16" customWidth="1"/>
    <col min="62" max="63" width="10.625" style="16" customWidth="1"/>
    <col min="64" max="66" width="4.625" style="16" customWidth="1"/>
    <col min="67" max="67" width="10.125" style="16" customWidth="1"/>
    <col min="68" max="68" width="7.125" style="16" customWidth="1"/>
    <col min="69" max="69" width="7.625" style="16" customWidth="1"/>
    <col min="70" max="70" width="10.125" style="16" customWidth="1"/>
    <col min="71" max="71" width="7.125" style="16" customWidth="1"/>
    <col min="72" max="72" width="7.625" style="16" customWidth="1"/>
    <col min="73" max="73" width="10.125" style="16" customWidth="1"/>
    <col min="74" max="74" width="7.125" style="16" customWidth="1"/>
    <col min="75" max="75" width="7.625" style="16" customWidth="1"/>
    <col min="76" max="76" width="10.125" style="16" customWidth="1"/>
    <col min="77" max="77" width="7.125" style="16" customWidth="1"/>
    <col min="78" max="78" width="10.125" style="16" customWidth="1"/>
    <col min="79" max="79" width="7.125" style="16" customWidth="1"/>
    <col min="80" max="80" width="10.125" style="16" customWidth="1"/>
    <col min="81" max="81" width="7.125" style="16" customWidth="1"/>
    <col min="82" max="16384" width="9" style="16"/>
  </cols>
  <sheetData>
    <row r="1" spans="1:251" ht="17.25" hidden="1" customHeight="1">
      <c r="N1" s="165"/>
    </row>
    <row r="2" spans="1:251" ht="17.25" hidden="1" customHeight="1">
      <c r="N2" s="165"/>
    </row>
    <row r="3" spans="1:251" ht="24" hidden="1" customHeight="1">
      <c r="N3" s="33"/>
    </row>
    <row r="4" spans="1:251" ht="24" customHeight="1">
      <c r="A4" s="157"/>
      <c r="B4" s="157"/>
      <c r="C4" s="157"/>
      <c r="D4" s="157"/>
      <c r="E4" s="541" t="s">
        <v>241</v>
      </c>
      <c r="F4" s="541"/>
      <c r="G4" s="541"/>
      <c r="H4" s="541" t="s">
        <v>242</v>
      </c>
      <c r="I4" s="541"/>
      <c r="J4" s="541"/>
      <c r="K4" s="541"/>
      <c r="L4" s="541"/>
      <c r="M4" s="541"/>
      <c r="N4" s="541"/>
      <c r="O4" s="543" t="s">
        <v>243</v>
      </c>
      <c r="P4" s="545"/>
      <c r="Q4" s="543" t="s">
        <v>244</v>
      </c>
      <c r="R4" s="544"/>
      <c r="S4" s="544"/>
      <c r="T4" s="545"/>
      <c r="U4" s="543" t="s">
        <v>245</v>
      </c>
      <c r="V4" s="544"/>
      <c r="W4" s="545"/>
      <c r="X4" s="543" t="s">
        <v>246</v>
      </c>
      <c r="Y4" s="545"/>
      <c r="Z4" s="543" t="s">
        <v>247</v>
      </c>
      <c r="AA4" s="544"/>
      <c r="AB4" s="545"/>
      <c r="AC4" s="543" t="s">
        <v>248</v>
      </c>
      <c r="AD4" s="545"/>
      <c r="AE4" s="546" t="s">
        <v>249</v>
      </c>
      <c r="AF4" s="547"/>
      <c r="AG4" s="547"/>
      <c r="AH4" s="547"/>
      <c r="AI4" s="548"/>
      <c r="AJ4" s="549" t="s">
        <v>250</v>
      </c>
      <c r="AK4" s="549" t="s">
        <v>251</v>
      </c>
      <c r="AL4" s="528" t="s">
        <v>252</v>
      </c>
      <c r="AM4" s="549" t="s">
        <v>253</v>
      </c>
      <c r="AN4" s="542" t="s">
        <v>254</v>
      </c>
      <c r="AO4" s="531"/>
      <c r="AP4" s="531"/>
      <c r="AQ4" s="532"/>
      <c r="AR4" s="542" t="s">
        <v>255</v>
      </c>
      <c r="AS4" s="531"/>
      <c r="AT4" s="531"/>
      <c r="AU4" s="532"/>
      <c r="AV4" s="542" t="s">
        <v>256</v>
      </c>
      <c r="AW4" s="531"/>
      <c r="AX4" s="531"/>
      <c r="AY4" s="532"/>
      <c r="AZ4" s="528" t="s">
        <v>257</v>
      </c>
      <c r="BA4" s="542" t="s">
        <v>258</v>
      </c>
      <c r="BB4" s="531"/>
      <c r="BC4" s="531"/>
      <c r="BD4" s="532"/>
      <c r="BE4" s="542" t="s">
        <v>259</v>
      </c>
      <c r="BF4" s="531"/>
      <c r="BG4" s="531"/>
      <c r="BH4" s="532"/>
      <c r="BI4" s="542" t="s">
        <v>260</v>
      </c>
      <c r="BJ4" s="531"/>
      <c r="BK4" s="531"/>
      <c r="BL4" s="532"/>
      <c r="BM4" s="528" t="s">
        <v>261</v>
      </c>
      <c r="BN4" s="528" t="s">
        <v>262</v>
      </c>
      <c r="BO4" s="542" t="s">
        <v>263</v>
      </c>
      <c r="BP4" s="531"/>
      <c r="BQ4" s="532"/>
      <c r="BR4" s="542" t="s">
        <v>264</v>
      </c>
      <c r="BS4" s="531"/>
      <c r="BT4" s="532"/>
      <c r="BU4" s="542" t="s">
        <v>265</v>
      </c>
      <c r="BV4" s="531"/>
      <c r="BW4" s="532"/>
      <c r="BX4" s="542" t="s">
        <v>266</v>
      </c>
      <c r="BY4" s="532"/>
      <c r="BZ4" s="542" t="s">
        <v>267</v>
      </c>
      <c r="CA4" s="532"/>
      <c r="CB4" s="551" t="s">
        <v>268</v>
      </c>
      <c r="CC4" s="551"/>
      <c r="CD4" s="551" t="s">
        <v>1133</v>
      </c>
      <c r="CE4" s="551"/>
      <c r="CF4" s="551" t="s">
        <v>1134</v>
      </c>
      <c r="CG4" s="551"/>
      <c r="CH4" s="157"/>
      <c r="CI4" s="157"/>
      <c r="CJ4" s="157"/>
      <c r="CK4" s="157"/>
      <c r="CL4" s="157"/>
      <c r="CM4" s="157"/>
      <c r="CN4" s="157"/>
      <c r="CO4" s="157"/>
      <c r="CP4" s="157"/>
      <c r="CQ4" s="157"/>
      <c r="CR4" s="157"/>
      <c r="CS4" s="157"/>
      <c r="CT4" s="157"/>
      <c r="CU4" s="157"/>
      <c r="CV4" s="157"/>
      <c r="CW4" s="157"/>
      <c r="CX4" s="157"/>
      <c r="CY4" s="157"/>
      <c r="CZ4" s="157"/>
      <c r="DA4" s="157"/>
      <c r="DB4" s="157"/>
      <c r="DC4" s="157"/>
      <c r="DD4" s="157"/>
      <c r="DE4" s="157"/>
      <c r="DF4" s="157"/>
      <c r="DG4" s="157"/>
      <c r="DH4" s="157"/>
      <c r="DI4" s="157"/>
      <c r="DJ4" s="157"/>
      <c r="DK4" s="157"/>
      <c r="DL4" s="157"/>
      <c r="DM4" s="157"/>
      <c r="DN4" s="157"/>
      <c r="DO4" s="157"/>
      <c r="DP4" s="157"/>
      <c r="DQ4" s="157"/>
      <c r="DR4" s="157"/>
      <c r="DS4" s="157"/>
      <c r="DT4" s="157"/>
      <c r="DU4" s="157"/>
      <c r="DV4" s="157"/>
      <c r="DW4" s="157"/>
      <c r="DX4" s="157"/>
      <c r="DY4" s="157"/>
      <c r="DZ4" s="157"/>
      <c r="EA4" s="157"/>
      <c r="EB4" s="157"/>
      <c r="EC4" s="157"/>
      <c r="ED4" s="157"/>
      <c r="EE4" s="157"/>
      <c r="EF4" s="157"/>
      <c r="EG4" s="157"/>
      <c r="EH4" s="157"/>
      <c r="EI4" s="157"/>
      <c r="EJ4" s="157"/>
      <c r="EK4" s="157"/>
      <c r="EL4" s="157"/>
      <c r="EM4" s="157"/>
      <c r="EN4" s="157"/>
      <c r="EO4" s="157"/>
      <c r="EP4" s="157"/>
      <c r="EQ4" s="157"/>
      <c r="ER4" s="157"/>
      <c r="ES4" s="157"/>
      <c r="ET4" s="157"/>
      <c r="EU4" s="157"/>
      <c r="EV4" s="157"/>
      <c r="EW4" s="157"/>
      <c r="EX4" s="157"/>
      <c r="EY4" s="157"/>
      <c r="EZ4" s="157"/>
      <c r="FA4" s="157"/>
      <c r="FB4" s="157"/>
      <c r="FC4" s="157"/>
      <c r="FD4" s="157"/>
      <c r="FE4" s="157"/>
      <c r="FF4" s="157"/>
      <c r="FG4" s="157"/>
      <c r="FH4" s="157"/>
      <c r="FI4" s="157"/>
      <c r="FJ4" s="157"/>
      <c r="FK4" s="157"/>
      <c r="FL4" s="157"/>
      <c r="FM4" s="157"/>
      <c r="FN4" s="157"/>
      <c r="FO4" s="157"/>
      <c r="FP4" s="157"/>
      <c r="FQ4" s="157"/>
      <c r="FR4" s="157"/>
      <c r="FS4" s="157"/>
      <c r="FT4" s="157"/>
      <c r="FU4" s="157"/>
      <c r="FV4" s="157"/>
      <c r="FW4" s="157"/>
      <c r="FX4" s="157"/>
      <c r="FY4" s="157"/>
      <c r="FZ4" s="157"/>
      <c r="GA4" s="157"/>
      <c r="GB4" s="157"/>
      <c r="GC4" s="157"/>
      <c r="GD4" s="157"/>
      <c r="GE4" s="157"/>
      <c r="GF4" s="157"/>
      <c r="GG4" s="157"/>
      <c r="GH4" s="157"/>
      <c r="GI4" s="157"/>
      <c r="GJ4" s="157"/>
      <c r="GK4" s="157"/>
      <c r="GL4" s="157"/>
      <c r="GM4" s="157"/>
      <c r="GN4" s="157"/>
      <c r="GO4" s="157"/>
      <c r="GP4" s="157"/>
      <c r="GQ4" s="157"/>
      <c r="GR4" s="157"/>
      <c r="GS4" s="157"/>
      <c r="GT4" s="157"/>
      <c r="GU4" s="157"/>
      <c r="GV4" s="157"/>
      <c r="GW4" s="157"/>
      <c r="GX4" s="157"/>
      <c r="GY4" s="157"/>
      <c r="GZ4" s="157"/>
      <c r="HA4" s="157"/>
      <c r="HB4" s="157"/>
      <c r="HC4" s="157"/>
      <c r="HD4" s="157"/>
      <c r="HE4" s="157"/>
      <c r="HF4" s="157"/>
      <c r="HG4" s="157"/>
      <c r="HH4" s="157"/>
      <c r="HI4" s="157"/>
      <c r="HJ4" s="157"/>
      <c r="HK4" s="157"/>
      <c r="HL4" s="157"/>
      <c r="HM4" s="157"/>
      <c r="HN4" s="157"/>
      <c r="HO4" s="157"/>
      <c r="HP4" s="157"/>
      <c r="HQ4" s="157"/>
      <c r="HR4" s="157"/>
      <c r="HS4" s="157"/>
      <c r="HT4" s="157"/>
      <c r="HU4" s="157"/>
      <c r="HV4" s="157"/>
      <c r="HW4" s="157"/>
      <c r="HX4" s="157"/>
      <c r="HY4" s="157"/>
      <c r="HZ4" s="157"/>
      <c r="IA4" s="157"/>
      <c r="IB4" s="157"/>
      <c r="IC4" s="157"/>
      <c r="ID4" s="157"/>
      <c r="IE4" s="157"/>
      <c r="IF4" s="157"/>
      <c r="IG4" s="157"/>
      <c r="IH4" s="157"/>
      <c r="II4" s="157"/>
      <c r="IJ4" s="157"/>
      <c r="IK4" s="157"/>
      <c r="IL4" s="157"/>
      <c r="IM4" s="157"/>
      <c r="IN4" s="157"/>
      <c r="IO4" s="157"/>
      <c r="IP4" s="157"/>
      <c r="IQ4" s="157"/>
    </row>
    <row r="5" spans="1:251" ht="62.25" customHeight="1">
      <c r="A5" s="157"/>
      <c r="B5" s="157"/>
      <c r="C5" s="157"/>
      <c r="D5" s="157"/>
      <c r="E5" s="216" t="s">
        <v>112</v>
      </c>
      <c r="F5" s="216" t="s">
        <v>422</v>
      </c>
      <c r="G5" s="216" t="s">
        <v>232</v>
      </c>
      <c r="H5" s="216" t="s">
        <v>60</v>
      </c>
      <c r="I5" s="216" t="s">
        <v>269</v>
      </c>
      <c r="J5" s="216" t="s">
        <v>77</v>
      </c>
      <c r="K5" s="216" t="s">
        <v>270</v>
      </c>
      <c r="L5" s="217" t="s">
        <v>61</v>
      </c>
      <c r="M5" s="217" t="s">
        <v>271</v>
      </c>
      <c r="N5" s="217" t="s">
        <v>790</v>
      </c>
      <c r="O5" s="216" t="s">
        <v>272</v>
      </c>
      <c r="P5" s="216" t="s">
        <v>62</v>
      </c>
      <c r="Q5" s="6" t="s">
        <v>273</v>
      </c>
      <c r="R5" s="6" t="s">
        <v>63</v>
      </c>
      <c r="S5" s="276" t="s">
        <v>1009</v>
      </c>
      <c r="T5" s="216" t="s">
        <v>64</v>
      </c>
      <c r="U5" s="216" t="s">
        <v>274</v>
      </c>
      <c r="V5" s="216" t="s">
        <v>55</v>
      </c>
      <c r="W5" s="216" t="s">
        <v>275</v>
      </c>
      <c r="X5" s="216" t="s">
        <v>65</v>
      </c>
      <c r="Y5" s="216" t="s">
        <v>276</v>
      </c>
      <c r="Z5" s="216" t="s">
        <v>33</v>
      </c>
      <c r="AA5" s="216" t="s">
        <v>277</v>
      </c>
      <c r="AB5" s="216" t="s">
        <v>66</v>
      </c>
      <c r="AC5" s="216" t="s">
        <v>278</v>
      </c>
      <c r="AD5" s="216" t="s">
        <v>67</v>
      </c>
      <c r="AE5" s="216" t="s">
        <v>279</v>
      </c>
      <c r="AF5" s="217" t="s">
        <v>68</v>
      </c>
      <c r="AG5" s="216" t="s">
        <v>280</v>
      </c>
      <c r="AH5" s="218" t="s">
        <v>69</v>
      </c>
      <c r="AI5" s="218" t="s">
        <v>281</v>
      </c>
      <c r="AJ5" s="550"/>
      <c r="AK5" s="550"/>
      <c r="AL5" s="529"/>
      <c r="AM5" s="550"/>
      <c r="AN5" s="7" t="s">
        <v>282</v>
      </c>
      <c r="AO5" s="8" t="s">
        <v>283</v>
      </c>
      <c r="AP5" s="8" t="s">
        <v>70</v>
      </c>
      <c r="AQ5" s="219" t="s">
        <v>284</v>
      </c>
      <c r="AR5" s="7" t="s">
        <v>282</v>
      </c>
      <c r="AS5" s="8" t="s">
        <v>283</v>
      </c>
      <c r="AT5" s="8" t="s">
        <v>70</v>
      </c>
      <c r="AU5" s="219" t="s">
        <v>284</v>
      </c>
      <c r="AV5" s="7" t="s">
        <v>282</v>
      </c>
      <c r="AW5" s="8" t="s">
        <v>283</v>
      </c>
      <c r="AX5" s="8" t="s">
        <v>70</v>
      </c>
      <c r="AY5" s="219" t="s">
        <v>284</v>
      </c>
      <c r="AZ5" s="529"/>
      <c r="BA5" s="7" t="s">
        <v>282</v>
      </c>
      <c r="BB5" s="8" t="s">
        <v>283</v>
      </c>
      <c r="BC5" s="8" t="s">
        <v>70</v>
      </c>
      <c r="BD5" s="219" t="s">
        <v>284</v>
      </c>
      <c r="BE5" s="7" t="s">
        <v>282</v>
      </c>
      <c r="BF5" s="8" t="s">
        <v>283</v>
      </c>
      <c r="BG5" s="8" t="s">
        <v>70</v>
      </c>
      <c r="BH5" s="219" t="s">
        <v>284</v>
      </c>
      <c r="BI5" s="7" t="s">
        <v>282</v>
      </c>
      <c r="BJ5" s="8" t="s">
        <v>283</v>
      </c>
      <c r="BK5" s="8" t="s">
        <v>70</v>
      </c>
      <c r="BL5" s="219" t="s">
        <v>284</v>
      </c>
      <c r="BM5" s="529"/>
      <c r="BN5" s="529"/>
      <c r="BO5" s="219" t="s">
        <v>71</v>
      </c>
      <c r="BP5" s="219" t="s">
        <v>285</v>
      </c>
      <c r="BQ5" s="219" t="s">
        <v>73</v>
      </c>
      <c r="BR5" s="219" t="s">
        <v>286</v>
      </c>
      <c r="BS5" s="219" t="s">
        <v>72</v>
      </c>
      <c r="BT5" s="219" t="s">
        <v>287</v>
      </c>
      <c r="BU5" s="219" t="s">
        <v>74</v>
      </c>
      <c r="BV5" s="219" t="s">
        <v>72</v>
      </c>
      <c r="BW5" s="219" t="s">
        <v>73</v>
      </c>
      <c r="BX5" s="219" t="s">
        <v>75</v>
      </c>
      <c r="BY5" s="219" t="s">
        <v>76</v>
      </c>
      <c r="BZ5" s="219" t="s">
        <v>75</v>
      </c>
      <c r="CA5" s="219" t="s">
        <v>76</v>
      </c>
      <c r="CB5" s="219" t="s">
        <v>75</v>
      </c>
      <c r="CC5" s="219" t="s">
        <v>76</v>
      </c>
      <c r="CD5" s="291" t="s">
        <v>75</v>
      </c>
      <c r="CE5" s="291" t="s">
        <v>76</v>
      </c>
      <c r="CF5" s="291" t="s">
        <v>75</v>
      </c>
      <c r="CG5" s="291" t="s">
        <v>76</v>
      </c>
      <c r="CH5" s="157"/>
      <c r="CI5" s="157"/>
      <c r="CJ5" s="157"/>
      <c r="CK5" s="157"/>
      <c r="CL5" s="157"/>
      <c r="CM5" s="157"/>
      <c r="CN5" s="157"/>
      <c r="CO5" s="157"/>
      <c r="CP5" s="157"/>
      <c r="CQ5" s="157"/>
      <c r="CR5" s="157"/>
      <c r="CS5" s="157"/>
      <c r="CT5" s="157"/>
      <c r="CU5" s="157"/>
      <c r="CV5" s="157"/>
      <c r="CW5" s="157"/>
      <c r="CX5" s="157"/>
      <c r="CY5" s="157"/>
      <c r="CZ5" s="157"/>
      <c r="DA5" s="157"/>
      <c r="DB5" s="157"/>
      <c r="DC5" s="157"/>
      <c r="DD5" s="157"/>
      <c r="DE5" s="157"/>
      <c r="DF5" s="157"/>
      <c r="DG5" s="157"/>
      <c r="DH5" s="157"/>
      <c r="DI5" s="157"/>
      <c r="DJ5" s="157"/>
      <c r="DK5" s="157"/>
      <c r="DL5" s="157"/>
      <c r="DM5" s="157"/>
      <c r="DN5" s="157"/>
      <c r="DO5" s="157"/>
      <c r="DP5" s="157"/>
      <c r="DQ5" s="157"/>
      <c r="DR5" s="157"/>
      <c r="DS5" s="157"/>
      <c r="DT5" s="157"/>
      <c r="DU5" s="157"/>
      <c r="DV5" s="157"/>
      <c r="DW5" s="157"/>
      <c r="DX5" s="157"/>
      <c r="DY5" s="157"/>
      <c r="DZ5" s="157"/>
      <c r="EA5" s="157"/>
      <c r="EB5" s="157"/>
      <c r="EC5" s="157"/>
      <c r="ED5" s="157"/>
      <c r="EE5" s="157"/>
      <c r="EF5" s="157"/>
      <c r="EG5" s="157"/>
      <c r="EH5" s="157"/>
      <c r="EI5" s="157"/>
      <c r="EJ5" s="157"/>
      <c r="EK5" s="157"/>
      <c r="EL5" s="157"/>
      <c r="EM5" s="157"/>
      <c r="EN5" s="157"/>
      <c r="EO5" s="157"/>
      <c r="EP5" s="157"/>
      <c r="EQ5" s="157"/>
      <c r="ER5" s="157"/>
      <c r="ES5" s="157"/>
      <c r="ET5" s="157"/>
      <c r="EU5" s="157"/>
      <c r="EV5" s="157"/>
      <c r="EW5" s="157"/>
      <c r="EX5" s="157"/>
      <c r="EY5" s="157"/>
      <c r="EZ5" s="157"/>
      <c r="FA5" s="157"/>
      <c r="FB5" s="157"/>
      <c r="FC5" s="157"/>
      <c r="FD5" s="157"/>
      <c r="FE5" s="157"/>
      <c r="FF5" s="157"/>
      <c r="FG5" s="157"/>
      <c r="FH5" s="157"/>
      <c r="FI5" s="157"/>
      <c r="FJ5" s="157"/>
      <c r="FK5" s="157"/>
      <c r="FL5" s="157"/>
      <c r="FM5" s="157"/>
      <c r="FN5" s="157"/>
      <c r="FO5" s="157"/>
      <c r="FP5" s="157"/>
      <c r="FQ5" s="157"/>
      <c r="FR5" s="157"/>
      <c r="FS5" s="157"/>
      <c r="FT5" s="157"/>
      <c r="FU5" s="157"/>
      <c r="FV5" s="157"/>
      <c r="FW5" s="157"/>
      <c r="FX5" s="157"/>
      <c r="FY5" s="157"/>
      <c r="FZ5" s="157"/>
      <c r="GA5" s="157"/>
      <c r="GB5" s="157"/>
      <c r="GC5" s="157"/>
      <c r="GD5" s="157"/>
      <c r="GE5" s="157"/>
      <c r="GF5" s="157"/>
      <c r="GG5" s="157"/>
      <c r="GH5" s="157"/>
      <c r="GI5" s="157"/>
      <c r="GJ5" s="157"/>
      <c r="GK5" s="157"/>
      <c r="GL5" s="157"/>
      <c r="GM5" s="157"/>
      <c r="GN5" s="157"/>
      <c r="GO5" s="157"/>
      <c r="GP5" s="157"/>
      <c r="GQ5" s="157"/>
      <c r="GR5" s="157"/>
      <c r="GS5" s="157"/>
      <c r="GT5" s="157"/>
      <c r="GU5" s="157"/>
      <c r="GV5" s="157"/>
      <c r="GW5" s="157"/>
      <c r="GX5" s="157"/>
      <c r="GY5" s="157"/>
      <c r="GZ5" s="157"/>
      <c r="HA5" s="157"/>
      <c r="HB5" s="157"/>
      <c r="HC5" s="157"/>
      <c r="HD5" s="157"/>
      <c r="HE5" s="157"/>
      <c r="HF5" s="157"/>
      <c r="HG5" s="157"/>
      <c r="HH5" s="157"/>
      <c r="HI5" s="157"/>
      <c r="HJ5" s="157"/>
      <c r="HK5" s="157"/>
      <c r="HL5" s="157"/>
      <c r="HM5" s="157"/>
      <c r="HN5" s="157"/>
      <c r="HO5" s="157"/>
      <c r="HP5" s="157"/>
      <c r="HQ5" s="157"/>
      <c r="HR5" s="157"/>
      <c r="HS5" s="157"/>
      <c r="HT5" s="157"/>
      <c r="HU5" s="157"/>
      <c r="HV5" s="157"/>
      <c r="HW5" s="157"/>
      <c r="HX5" s="157"/>
      <c r="HY5" s="157"/>
      <c r="HZ5" s="157"/>
      <c r="IA5" s="157"/>
      <c r="IB5" s="157"/>
      <c r="IC5" s="157"/>
      <c r="ID5" s="157"/>
      <c r="IE5" s="157"/>
      <c r="IF5" s="157"/>
      <c r="IG5" s="157"/>
      <c r="IH5" s="157"/>
      <c r="II5" s="157"/>
      <c r="IJ5" s="157"/>
      <c r="IK5" s="157"/>
      <c r="IL5" s="157"/>
      <c r="IM5" s="157"/>
      <c r="IN5" s="157"/>
      <c r="IO5" s="157"/>
      <c r="IP5" s="157"/>
      <c r="IQ5" s="157"/>
    </row>
    <row r="6" spans="1:251" ht="18" hidden="1" customHeight="1">
      <c r="E6" s="168"/>
      <c r="F6" s="36"/>
      <c r="G6" s="114"/>
      <c r="H6" s="34"/>
      <c r="I6" s="115"/>
      <c r="J6" s="39"/>
      <c r="K6" s="39"/>
      <c r="L6" s="116"/>
      <c r="M6" s="116"/>
      <c r="N6" s="171"/>
      <c r="O6" s="178"/>
      <c r="P6" s="178"/>
      <c r="Q6" s="46"/>
      <c r="R6" s="46"/>
      <c r="S6" s="46"/>
      <c r="T6" s="51"/>
      <c r="U6" s="117"/>
      <c r="V6" s="39"/>
      <c r="W6" s="39"/>
      <c r="X6" s="111"/>
      <c r="Y6" s="118"/>
      <c r="Z6" s="109"/>
      <c r="AA6" s="119"/>
      <c r="AB6" s="119"/>
      <c r="AC6" s="119"/>
      <c r="AD6" s="119"/>
      <c r="AE6" s="119"/>
      <c r="AF6" s="120"/>
      <c r="AG6" s="121"/>
      <c r="AH6" s="122"/>
      <c r="AI6" s="122"/>
      <c r="AJ6" s="121"/>
      <c r="AK6" s="121"/>
      <c r="AL6" s="123"/>
      <c r="AM6" s="124"/>
      <c r="AN6" s="125"/>
      <c r="AO6" s="126"/>
      <c r="AP6" s="126"/>
      <c r="AQ6" s="90"/>
      <c r="AR6" s="125"/>
      <c r="AS6" s="126"/>
      <c r="AT6" s="126"/>
      <c r="AU6" s="90"/>
      <c r="AV6" s="125"/>
      <c r="AW6" s="126"/>
      <c r="AX6" s="126"/>
      <c r="AY6" s="90"/>
      <c r="AZ6" s="127"/>
      <c r="BA6" s="128"/>
      <c r="BB6" s="46"/>
      <c r="BC6" s="46"/>
      <c r="BD6" s="90"/>
      <c r="BE6" s="128"/>
      <c r="BF6" s="46"/>
      <c r="BG6" s="46"/>
      <c r="BH6" s="90"/>
      <c r="BI6" s="128"/>
      <c r="BJ6" s="46"/>
      <c r="BK6" s="46"/>
      <c r="BL6" s="90"/>
      <c r="BM6" s="129"/>
      <c r="BN6" s="90"/>
      <c r="BO6" s="102"/>
      <c r="BP6" s="130"/>
      <c r="BQ6" s="37"/>
      <c r="BR6" s="131"/>
      <c r="BS6" s="130"/>
      <c r="BT6" s="37"/>
      <c r="BU6" s="131"/>
      <c r="BV6" s="130"/>
      <c r="BW6" s="37"/>
      <c r="BX6" s="132"/>
      <c r="BY6" s="130"/>
      <c r="BZ6" s="132"/>
      <c r="CA6" s="130"/>
      <c r="CB6" s="132"/>
      <c r="CC6" s="130"/>
      <c r="CD6" s="132"/>
      <c r="CE6" s="130"/>
      <c r="CF6" s="132"/>
      <c r="CG6" s="130"/>
    </row>
    <row r="7" spans="1:251" s="157" customFormat="1" ht="16.5" hidden="1" customHeight="1">
      <c r="E7" s="168"/>
      <c r="F7" s="36"/>
      <c r="G7" s="114"/>
      <c r="H7" s="34"/>
      <c r="I7" s="115"/>
      <c r="J7" s="39"/>
      <c r="K7" s="39"/>
      <c r="L7" s="116"/>
      <c r="M7" s="116"/>
      <c r="N7" s="171"/>
      <c r="O7" s="178"/>
      <c r="P7" s="178"/>
      <c r="Q7" s="46"/>
      <c r="R7" s="46"/>
      <c r="S7" s="46"/>
      <c r="T7" s="51"/>
      <c r="U7" s="117"/>
      <c r="V7" s="39"/>
      <c r="W7" s="39"/>
      <c r="X7" s="111"/>
      <c r="Y7" s="118"/>
      <c r="Z7" s="109"/>
      <c r="AA7" s="119"/>
      <c r="AB7" s="119"/>
      <c r="AC7" s="119"/>
      <c r="AD7" s="119"/>
      <c r="AE7" s="119"/>
      <c r="AF7" s="120"/>
      <c r="AG7" s="121"/>
      <c r="AH7" s="122"/>
      <c r="AI7" s="122"/>
      <c r="AJ7" s="121"/>
      <c r="AK7" s="121"/>
      <c r="AL7" s="123"/>
      <c r="AM7" s="124"/>
      <c r="AN7" s="125"/>
      <c r="AO7" s="126"/>
      <c r="AP7" s="126"/>
      <c r="AQ7" s="90"/>
      <c r="AR7" s="125"/>
      <c r="AS7" s="126"/>
      <c r="AT7" s="126"/>
      <c r="AU7" s="90"/>
      <c r="AV7" s="125"/>
      <c r="AW7" s="126"/>
      <c r="AX7" s="126"/>
      <c r="AY7" s="90"/>
      <c r="AZ7" s="127"/>
      <c r="BA7" s="128"/>
      <c r="BB7" s="46"/>
      <c r="BC7" s="46"/>
      <c r="BD7" s="90"/>
      <c r="BE7" s="128"/>
      <c r="BF7" s="46"/>
      <c r="BG7" s="46"/>
      <c r="BH7" s="90"/>
      <c r="BI7" s="128"/>
      <c r="BJ7" s="46"/>
      <c r="BK7" s="46"/>
      <c r="BL7" s="90"/>
      <c r="BM7" s="129"/>
      <c r="BN7" s="90"/>
      <c r="BO7" s="102"/>
      <c r="BP7" s="130"/>
      <c r="BQ7" s="37"/>
      <c r="BR7" s="131"/>
      <c r="BS7" s="130"/>
      <c r="BT7" s="37"/>
      <c r="BU7" s="131"/>
      <c r="BV7" s="130"/>
      <c r="BW7" s="37"/>
      <c r="BX7" s="132"/>
      <c r="BY7" s="130"/>
      <c r="BZ7" s="132"/>
      <c r="CA7" s="130"/>
      <c r="CB7" s="132"/>
      <c r="CC7" s="130"/>
      <c r="CD7" s="132"/>
      <c r="CE7" s="130"/>
      <c r="CF7" s="132"/>
      <c r="CG7" s="130"/>
    </row>
    <row r="8" spans="1:251" s="157" customFormat="1" hidden="1">
      <c r="E8" s="168"/>
      <c r="F8" s="36"/>
      <c r="G8" s="114"/>
      <c r="H8" s="34"/>
      <c r="I8" s="115"/>
      <c r="J8" s="39"/>
      <c r="K8" s="39"/>
      <c r="L8" s="116"/>
      <c r="M8" s="116"/>
      <c r="N8" s="171"/>
      <c r="O8" s="178"/>
      <c r="P8" s="178"/>
      <c r="Q8" s="46"/>
      <c r="R8" s="46"/>
      <c r="S8" s="46"/>
      <c r="T8" s="51"/>
      <c r="U8" s="117"/>
      <c r="V8" s="39"/>
      <c r="W8" s="39"/>
      <c r="X8" s="111"/>
      <c r="Y8" s="118"/>
      <c r="Z8" s="109"/>
      <c r="AA8" s="119"/>
      <c r="AB8" s="119"/>
      <c r="AC8" s="119"/>
      <c r="AD8" s="119"/>
      <c r="AE8" s="119"/>
      <c r="AF8" s="120"/>
      <c r="AG8" s="121"/>
      <c r="AH8" s="122"/>
      <c r="AI8" s="122"/>
      <c r="AJ8" s="121"/>
      <c r="AK8" s="121"/>
      <c r="AL8" s="123"/>
      <c r="AM8" s="124"/>
      <c r="AN8" s="125"/>
      <c r="AO8" s="126"/>
      <c r="AP8" s="126"/>
      <c r="AQ8" s="90"/>
      <c r="AR8" s="125"/>
      <c r="AS8" s="126"/>
      <c r="AT8" s="126"/>
      <c r="AU8" s="90"/>
      <c r="AV8" s="125"/>
      <c r="AW8" s="126"/>
      <c r="AX8" s="126"/>
      <c r="AY8" s="90"/>
      <c r="AZ8" s="127"/>
      <c r="BA8" s="128"/>
      <c r="BB8" s="46"/>
      <c r="BC8" s="46"/>
      <c r="BD8" s="90"/>
      <c r="BE8" s="128"/>
      <c r="BF8" s="46"/>
      <c r="BG8" s="46"/>
      <c r="BH8" s="90"/>
      <c r="BI8" s="128"/>
      <c r="BJ8" s="46"/>
      <c r="BK8" s="46"/>
      <c r="BL8" s="90"/>
      <c r="BM8" s="129"/>
      <c r="BN8" s="90"/>
      <c r="BO8" s="102"/>
      <c r="BP8" s="130"/>
      <c r="BQ8" s="37"/>
      <c r="BR8" s="131"/>
      <c r="BS8" s="130"/>
      <c r="BT8" s="37"/>
      <c r="BU8" s="131"/>
      <c r="BV8" s="130"/>
      <c r="BW8" s="37"/>
      <c r="BX8" s="132"/>
      <c r="BY8" s="130"/>
      <c r="BZ8" s="132"/>
      <c r="CA8" s="130"/>
      <c r="CB8" s="132"/>
      <c r="CC8" s="130"/>
      <c r="CD8" s="132"/>
      <c r="CE8" s="130"/>
      <c r="CF8" s="132"/>
      <c r="CG8" s="130"/>
    </row>
    <row r="9" spans="1:251" s="157" customFormat="1" hidden="1">
      <c r="E9" s="168"/>
      <c r="F9" s="36"/>
      <c r="G9" s="114"/>
      <c r="H9" s="34"/>
      <c r="I9" s="115"/>
      <c r="J9" s="39"/>
      <c r="K9" s="39"/>
      <c r="L9" s="116"/>
      <c r="M9" s="116"/>
      <c r="N9" s="171"/>
      <c r="O9" s="178"/>
      <c r="P9" s="178"/>
      <c r="Q9" s="46"/>
      <c r="R9" s="46"/>
      <c r="S9" s="46"/>
      <c r="T9" s="51"/>
      <c r="U9" s="117"/>
      <c r="V9" s="39"/>
      <c r="W9" s="39"/>
      <c r="X9" s="111"/>
      <c r="Y9" s="118"/>
      <c r="Z9" s="109"/>
      <c r="AA9" s="119"/>
      <c r="AB9" s="119"/>
      <c r="AC9" s="119"/>
      <c r="AD9" s="119"/>
      <c r="AE9" s="119"/>
      <c r="AF9" s="120"/>
      <c r="AG9" s="121"/>
      <c r="AH9" s="122"/>
      <c r="AI9" s="122"/>
      <c r="AJ9" s="121"/>
      <c r="AK9" s="121"/>
      <c r="AL9" s="123"/>
      <c r="AM9" s="124"/>
      <c r="AN9" s="125"/>
      <c r="AO9" s="126"/>
      <c r="AP9" s="126"/>
      <c r="AQ9" s="90"/>
      <c r="AR9" s="125"/>
      <c r="AS9" s="126"/>
      <c r="AT9" s="126"/>
      <c r="AU9" s="90"/>
      <c r="AV9" s="125"/>
      <c r="AW9" s="126"/>
      <c r="AX9" s="126"/>
      <c r="AY9" s="90"/>
      <c r="AZ9" s="127"/>
      <c r="BA9" s="128"/>
      <c r="BB9" s="46"/>
      <c r="BC9" s="46"/>
      <c r="BD9" s="90"/>
      <c r="BE9" s="128"/>
      <c r="BF9" s="46"/>
      <c r="BG9" s="46"/>
      <c r="BH9" s="90"/>
      <c r="BI9" s="128"/>
      <c r="BJ9" s="46"/>
      <c r="BK9" s="46"/>
      <c r="BL9" s="90"/>
      <c r="BM9" s="129"/>
      <c r="BN9" s="90"/>
      <c r="BO9" s="102"/>
      <c r="BP9" s="130"/>
      <c r="BQ9" s="37"/>
      <c r="BR9" s="131"/>
      <c r="BS9" s="130"/>
      <c r="BT9" s="37"/>
      <c r="BU9" s="131"/>
      <c r="BV9" s="130"/>
      <c r="BW9" s="37"/>
      <c r="BX9" s="132"/>
      <c r="BY9" s="130"/>
      <c r="BZ9" s="132"/>
      <c r="CA9" s="130"/>
      <c r="CB9" s="132"/>
      <c r="CC9" s="130"/>
      <c r="CD9" s="132"/>
      <c r="CE9" s="130"/>
      <c r="CF9" s="132"/>
      <c r="CG9" s="130"/>
    </row>
    <row r="10" spans="1:251" s="157" customFormat="1" hidden="1">
      <c r="E10" s="168"/>
      <c r="F10" s="36"/>
      <c r="G10" s="114"/>
      <c r="H10" s="34"/>
      <c r="I10" s="115"/>
      <c r="J10" s="39"/>
      <c r="K10" s="39"/>
      <c r="L10" s="116"/>
      <c r="M10" s="116"/>
      <c r="N10" s="171"/>
      <c r="O10" s="178"/>
      <c r="P10" s="178"/>
      <c r="Q10" s="46"/>
      <c r="R10" s="46"/>
      <c r="S10" s="46"/>
      <c r="T10" s="51"/>
      <c r="U10" s="117"/>
      <c r="V10" s="39"/>
      <c r="W10" s="39"/>
      <c r="X10" s="111"/>
      <c r="Y10" s="118"/>
      <c r="Z10" s="109"/>
      <c r="AA10" s="119"/>
      <c r="AB10" s="119"/>
      <c r="AC10" s="119"/>
      <c r="AD10" s="119"/>
      <c r="AE10" s="119"/>
      <c r="AF10" s="120"/>
      <c r="AG10" s="121"/>
      <c r="AH10" s="122"/>
      <c r="AI10" s="122"/>
      <c r="AJ10" s="121"/>
      <c r="AK10" s="121"/>
      <c r="AL10" s="123"/>
      <c r="AM10" s="124"/>
      <c r="AN10" s="125"/>
      <c r="AO10" s="126"/>
      <c r="AP10" s="126"/>
      <c r="AQ10" s="90"/>
      <c r="AR10" s="125"/>
      <c r="AS10" s="126"/>
      <c r="AT10" s="126"/>
      <c r="AU10" s="90"/>
      <c r="AV10" s="125"/>
      <c r="AW10" s="126"/>
      <c r="AX10" s="126"/>
      <c r="AY10" s="90"/>
      <c r="AZ10" s="127"/>
      <c r="BA10" s="128"/>
      <c r="BB10" s="46"/>
      <c r="BC10" s="46"/>
      <c r="BD10" s="90"/>
      <c r="BE10" s="128"/>
      <c r="BF10" s="46"/>
      <c r="BG10" s="46"/>
      <c r="BH10" s="90"/>
      <c r="BI10" s="128"/>
      <c r="BJ10" s="46"/>
      <c r="BK10" s="46"/>
      <c r="BL10" s="90"/>
      <c r="BM10" s="129"/>
      <c r="BN10" s="90"/>
      <c r="BO10" s="102"/>
      <c r="BP10" s="130"/>
      <c r="BQ10" s="37"/>
      <c r="BR10" s="131"/>
      <c r="BS10" s="130"/>
      <c r="BT10" s="37"/>
      <c r="BU10" s="131"/>
      <c r="BV10" s="130"/>
      <c r="BW10" s="37"/>
      <c r="BX10" s="132"/>
      <c r="BY10" s="130"/>
      <c r="BZ10" s="132"/>
      <c r="CA10" s="130"/>
      <c r="CB10" s="132"/>
      <c r="CC10" s="130"/>
      <c r="CD10" s="132"/>
      <c r="CE10" s="130"/>
      <c r="CF10" s="132"/>
      <c r="CG10" s="130"/>
    </row>
    <row r="11" spans="1:251" s="157" customFormat="1" ht="27">
      <c r="E11" s="244" t="s">
        <v>1010</v>
      </c>
      <c r="F11" s="177" t="s">
        <v>1014</v>
      </c>
      <c r="G11" s="114" t="s">
        <v>1017</v>
      </c>
      <c r="H11" s="2" t="s">
        <v>138</v>
      </c>
      <c r="I11" s="115" t="s">
        <v>1018</v>
      </c>
      <c r="J11" s="39" t="s">
        <v>136</v>
      </c>
      <c r="K11" s="241" t="s">
        <v>1022</v>
      </c>
      <c r="L11" s="116" t="s">
        <v>58</v>
      </c>
      <c r="M11" s="116" t="s">
        <v>59</v>
      </c>
      <c r="N11" s="171" t="s">
        <v>100</v>
      </c>
      <c r="O11" s="277">
        <v>3000</v>
      </c>
      <c r="P11" s="277">
        <v>3000</v>
      </c>
      <c r="Q11" s="246">
        <v>39814</v>
      </c>
      <c r="R11" s="246">
        <v>41263</v>
      </c>
      <c r="S11" s="246">
        <v>42724</v>
      </c>
      <c r="T11" s="51">
        <f>IF(ISBLANK(Q11),"",DATEDIF(Q11,S11,"d")/365)</f>
        <v>7.9726027397260273</v>
      </c>
      <c r="U11" s="117">
        <v>0.1</v>
      </c>
      <c r="V11" s="241" t="s">
        <v>1023</v>
      </c>
      <c r="W11" s="241" t="s">
        <v>1024</v>
      </c>
      <c r="X11" s="111">
        <f ca="1">IF(ISBLANK($E11), "",    IF(   ISERROR(  XIRR( OFFSET(펀드_거래,MATCH($E11,OFFSET(펀드_거래,0,0,ROWS(펀드_거래),1),0)-1,2,COUNTIF(펀드_거래,$E11),1), OFFSET(펀드_거래,MATCH($E11,OFFSET(펀드_거래,0,0,ROWS(펀드_거래),1),0)-1,3,COUNTIF(펀드_거래,$E11),1) )  ),   "N/A",   XIRR( OFFSET(펀드_거래,MATCH($E11,OFFSET(펀드_거래,0,0,ROWS(펀드_거래),1),0)-1,2,COUNTIF(펀드_거래,$E11),1), OFFSET(펀드_거래,MATCH($E11,OFFSET(펀드_거래,0,0,ROWS(펀드_거래),1),0)-1,3,COUNTIF(펀드_거래,$E11),1), IF(SUM(OFFSET(펀드_거래,MATCH($E11,OFFSET(펀드_거래,0,0,ROWS(펀드_거래),1),0)-1,2,COUNTIF(펀드_거래,$E11),1))&gt;0, 1%, -1%) )   )   )</f>
        <v>0.32997314929962152</v>
      </c>
      <c r="Y11" s="118">
        <f ca="1">IF( ISBLANK($E11), "", IF(ISNUMBER(P11), (AD11+AE11+AF11+AJ11-AK11)/P11, "N/A")  )</f>
        <v>7.0666666666666664</v>
      </c>
      <c r="Z11" s="109" cm="1">
        <f t="array" aca="1" ref="Z11" ca="1">IF( ISBLANK($E11), "", SUMPRODUCT( (OFFSET(제안사_투자현황,0,1,ROWS(제안사_투자현황),1)=$E11)*1, ISTEXT(OFFSET(제안사_투자현황,0,4,ROWS(제안사_투자현황),1))*1 ) )</f>
        <v>8</v>
      </c>
      <c r="AA11" s="119" cm="1">
        <f t="array" aca="1" ref="AA11" ca="1">IF( ISBLANK($E11), "", SUMPRODUCT( (OFFSET(제안사_투자현황,0,1,ROWS(제안사_투자현황),1)=$E11)*1, OFFSET(제안사_투자현황,0,9,ROWS(제안사_투자현황),1)) )</f>
        <v>25000</v>
      </c>
      <c r="AB11" s="119" cm="1">
        <f t="array" aca="1" ref="AB11" ca="1">IF( ISBLANK($E11), "", SUMPRODUCT( (OFFSET(제안사_투자현황,0,1,ROWS(제안사_투자현황),1)=$E11)*1, OFFSET(제안사_투자현황,0,14,ROWS(제안사_투자현황),1)) )</f>
        <v>25700</v>
      </c>
      <c r="AC11" s="119" cm="1">
        <f t="array" aca="1" ref="AC11" ca="1">IF( ISBLANK($E11), "", SUMPRODUCT( (OFFSET(제안사_투자현황,0,1,ROWS(제안사_투자현황),1)=$E11)*1, OFFSET(제안사_투자현황,0,21,ROWS(제안사_투자현황),1)) )</f>
        <v>5000</v>
      </c>
      <c r="AD11" s="119" cm="1">
        <f t="array" aca="1" ref="AD11" ca="1">IF( ISBLANK($E11), "", SUMPRODUCT( (OFFSET(제안사_투자현황,0,1,ROWS(제안사_투자현황),1)=$E11)*1, OFFSET(제안사_투자현황,0,22,ROWS(제안사_투자현황),1)) )</f>
        <v>3500</v>
      </c>
      <c r="AE11" s="335" cm="1">
        <f t="array" aca="1" ref="AE11" ca="1">IF(   ISBLANK($E11),  "",   SUMPRODUCT( (OFFSET(펀드_거래,0,0,ROWS(펀드_거래),1)=$E11)*1, (OFFSET(펀드_거래,0,1,ROWS(펀드_거래),1)="현금분배")*1, OFFSET(펀드_거래,0,2,ROWS(펀드_거래),1)/1000000 )  +  SUMPRODUCT( (OFFSET(펀드_거래,0,0,ROWS(펀드_거래),1)=$E11)*1, (OFFSET(펀드_거래,0,1,ROWS(펀드_거래),1)="현물분배")*1, OFFSET(펀드_거래,0,2,ROWS(펀드_거래),1)/1000000 )  )</f>
        <v>17700</v>
      </c>
      <c r="AF11" s="120" cm="1">
        <f t="array" aca="1" ref="AF11" ca="1">IF( ISBLANK($E11), "", SUMPRODUCT( (OFFSET(펀드_거래,0,0,ROWS(펀드_거래),1)=$E11)*1, (OFFSET(펀드_거래,0,1,ROWS(펀드_거래),1)="성과보수")*1, OFFSET(펀드_거래,0,2,ROWS(펀드_거래),1)/1000000) )</f>
        <v>0</v>
      </c>
      <c r="AG11" s="121"/>
      <c r="AH11" s="122"/>
      <c r="AI11" s="122"/>
      <c r="AJ11" s="121"/>
      <c r="AK11" s="121"/>
      <c r="AL11" s="123">
        <f ca="1">IF( ISERROR(AD11+AJ11-AK11), "", AD11+AJ11-AK11 )</f>
        <v>3500</v>
      </c>
      <c r="AM11" s="124"/>
      <c r="AN11" s="125"/>
      <c r="AO11" s="126"/>
      <c r="AP11" s="126"/>
      <c r="AQ11" s="90"/>
      <c r="AR11" s="125"/>
      <c r="AS11" s="126"/>
      <c r="AT11" s="126"/>
      <c r="AU11" s="90"/>
      <c r="AV11" s="125"/>
      <c r="AW11" s="126"/>
      <c r="AX11" s="126"/>
      <c r="AY11" s="90"/>
      <c r="AZ11" s="127"/>
      <c r="BA11" s="128"/>
      <c r="BB11" s="246">
        <v>36892</v>
      </c>
      <c r="BC11" s="246">
        <v>39814</v>
      </c>
      <c r="BD11" s="90"/>
      <c r="BE11" s="128"/>
      <c r="BF11" s="46"/>
      <c r="BG11" s="179"/>
      <c r="BH11" s="9"/>
      <c r="BI11" s="202"/>
      <c r="BJ11" s="179"/>
      <c r="BK11" s="179"/>
      <c r="BL11" s="9"/>
      <c r="BM11" s="203" cm="1">
        <f t="array" aca="1" ref="BM11" ca="1">IF(ISBLANK($E11),"",SUMPRODUCT((OFFSET(핵심운용인력_변경내역,0,0,ROWS(핵심운용인력_변경내역),1)=$E11)*1,(OFFSET(핵심운용인력_변경내역,0,1,ROWS(핵심운용인력_변경내역),1)="유출")*1))</f>
        <v>3</v>
      </c>
      <c r="BN11" s="9"/>
      <c r="BP11" s="130">
        <v>500</v>
      </c>
      <c r="BQ11" s="37">
        <v>500</v>
      </c>
      <c r="BR11" s="206"/>
      <c r="BS11" s="130">
        <v>500</v>
      </c>
      <c r="BT11" s="37">
        <v>500</v>
      </c>
      <c r="BU11" s="206"/>
      <c r="BV11" s="130">
        <v>500</v>
      </c>
      <c r="BW11" s="37">
        <v>500</v>
      </c>
      <c r="BX11" s="207"/>
      <c r="BY11" s="205"/>
      <c r="BZ11" s="207"/>
      <c r="CA11" s="205"/>
      <c r="CB11" s="207"/>
      <c r="CC11" s="205"/>
      <c r="CD11" s="207"/>
      <c r="CE11" s="205"/>
      <c r="CF11" s="207"/>
      <c r="CG11" s="205"/>
      <c r="CH11" s="156"/>
      <c r="CI11" s="156"/>
      <c r="CJ11" s="156"/>
      <c r="CK11" s="156"/>
      <c r="CL11" s="156"/>
      <c r="CM11" s="156"/>
      <c r="CN11" s="156"/>
      <c r="CO11" s="156"/>
      <c r="CP11" s="156"/>
      <c r="CQ11" s="156"/>
      <c r="CR11" s="156"/>
      <c r="CS11" s="156"/>
      <c r="CT11" s="156"/>
      <c r="CU11" s="156"/>
      <c r="CV11" s="156"/>
      <c r="CW11" s="156"/>
      <c r="CX11" s="156"/>
      <c r="CY11" s="156"/>
      <c r="CZ11" s="156"/>
      <c r="DA11" s="156"/>
      <c r="DB11" s="156"/>
      <c r="DC11" s="156"/>
      <c r="DD11" s="156"/>
      <c r="DE11" s="156"/>
      <c r="DF11" s="156"/>
      <c r="DG11" s="156"/>
      <c r="DH11" s="156"/>
      <c r="DI11" s="156"/>
      <c r="DJ11" s="156"/>
      <c r="DK11" s="156"/>
      <c r="DL11" s="156"/>
      <c r="DM11" s="156"/>
      <c r="DN11" s="156"/>
      <c r="DO11" s="156"/>
      <c r="DP11" s="156"/>
      <c r="DQ11" s="156"/>
      <c r="DR11" s="156"/>
      <c r="DS11" s="156"/>
      <c r="DT11" s="156"/>
      <c r="DU11" s="156"/>
      <c r="DV11" s="156"/>
      <c r="DW11" s="156"/>
      <c r="DX11" s="156"/>
      <c r="DY11" s="156"/>
      <c r="DZ11" s="156"/>
      <c r="EA11" s="156"/>
      <c r="EB11" s="156"/>
      <c r="EC11" s="156"/>
      <c r="ED11" s="156"/>
      <c r="EE11" s="156"/>
      <c r="EF11" s="156"/>
      <c r="EG11" s="156"/>
      <c r="EH11" s="156"/>
      <c r="EI11" s="156"/>
      <c r="EJ11" s="156"/>
      <c r="EK11" s="156"/>
      <c r="EL11" s="156"/>
      <c r="EM11" s="156"/>
      <c r="EN11" s="156"/>
      <c r="EO11" s="156"/>
      <c r="EP11" s="156"/>
      <c r="EQ11" s="156"/>
      <c r="ER11" s="156"/>
      <c r="ES11" s="156"/>
      <c r="ET11" s="156"/>
      <c r="EU11" s="156"/>
      <c r="EV11" s="156"/>
      <c r="EW11" s="156"/>
      <c r="EX11" s="156"/>
      <c r="EY11" s="156"/>
      <c r="EZ11" s="156"/>
      <c r="FA11" s="156"/>
      <c r="FB11" s="156"/>
      <c r="FC11" s="156"/>
      <c r="FD11" s="156"/>
      <c r="FE11" s="156"/>
      <c r="FF11" s="156"/>
      <c r="FG11" s="156"/>
      <c r="FH11" s="156"/>
      <c r="FI11" s="156"/>
      <c r="FJ11" s="156"/>
      <c r="FK11" s="156"/>
      <c r="FL11" s="156"/>
      <c r="FM11" s="156"/>
      <c r="FN11" s="156"/>
      <c r="FO11" s="156"/>
      <c r="FP11" s="156"/>
      <c r="FQ11" s="156"/>
      <c r="FR11" s="156"/>
      <c r="FS11" s="156"/>
      <c r="FT11" s="156"/>
      <c r="FU11" s="156"/>
      <c r="FV11" s="156"/>
      <c r="FW11" s="156"/>
      <c r="FX11" s="156"/>
      <c r="FY11" s="156"/>
      <c r="FZ11" s="156"/>
      <c r="GA11" s="156"/>
      <c r="GB11" s="156"/>
      <c r="GC11" s="156"/>
      <c r="GD11" s="156"/>
      <c r="GE11" s="156"/>
      <c r="GF11" s="156"/>
      <c r="GG11" s="156"/>
      <c r="GH11" s="156"/>
      <c r="GI11" s="156"/>
      <c r="GJ11" s="156"/>
      <c r="GK11" s="156"/>
      <c r="GL11" s="156"/>
      <c r="GM11" s="156"/>
      <c r="GN11" s="156"/>
      <c r="GO11" s="156"/>
      <c r="GP11" s="156"/>
      <c r="GQ11" s="156"/>
      <c r="GR11" s="156"/>
      <c r="GS11" s="156"/>
      <c r="GT11" s="156"/>
      <c r="GU11" s="156"/>
      <c r="GV11" s="156"/>
      <c r="GW11" s="156"/>
      <c r="GX11" s="156"/>
      <c r="GY11" s="156"/>
      <c r="GZ11" s="156"/>
      <c r="HA11" s="156"/>
      <c r="HB11" s="156"/>
      <c r="HC11" s="156"/>
      <c r="HD11" s="156"/>
      <c r="HE11" s="156"/>
      <c r="HF11" s="156"/>
      <c r="HG11" s="156"/>
      <c r="HH11" s="156"/>
      <c r="HI11" s="156"/>
      <c r="HJ11" s="156"/>
      <c r="HK11" s="156"/>
      <c r="HL11" s="156"/>
      <c r="HM11" s="156"/>
      <c r="HN11" s="156"/>
      <c r="HO11" s="156"/>
      <c r="HP11" s="156"/>
      <c r="HQ11" s="156"/>
      <c r="HR11" s="156"/>
      <c r="HS11" s="156"/>
      <c r="HT11" s="156"/>
      <c r="HU11" s="156"/>
      <c r="HV11" s="156"/>
      <c r="HW11" s="156"/>
      <c r="HX11" s="156"/>
      <c r="HY11" s="156"/>
      <c r="HZ11" s="156"/>
      <c r="IA11" s="156"/>
      <c r="IB11" s="156"/>
      <c r="IC11" s="156"/>
      <c r="ID11" s="156"/>
      <c r="IE11" s="156"/>
      <c r="IF11" s="156"/>
      <c r="IG11" s="156"/>
      <c r="IH11" s="156"/>
      <c r="II11" s="156"/>
      <c r="IJ11" s="156"/>
      <c r="IK11" s="156"/>
      <c r="IL11" s="156"/>
      <c r="IM11" s="156"/>
      <c r="IN11" s="156"/>
      <c r="IO11" s="156"/>
      <c r="IP11" s="156"/>
      <c r="IQ11" s="156"/>
    </row>
    <row r="12" spans="1:251" ht="27">
      <c r="A12" s="204" t="s">
        <v>842</v>
      </c>
      <c r="D12" s="157"/>
      <c r="E12" s="244" t="s">
        <v>1011</v>
      </c>
      <c r="F12" s="177" t="s">
        <v>1015</v>
      </c>
      <c r="G12" s="114" t="s">
        <v>999</v>
      </c>
      <c r="H12" s="2" t="s">
        <v>140</v>
      </c>
      <c r="I12" s="115" t="s">
        <v>1019</v>
      </c>
      <c r="J12" s="39" t="s">
        <v>57</v>
      </c>
      <c r="K12" s="241" t="s">
        <v>1022</v>
      </c>
      <c r="L12" s="249" t="s">
        <v>98</v>
      </c>
      <c r="M12" s="249" t="s">
        <v>871</v>
      </c>
      <c r="N12" s="171" t="s">
        <v>100</v>
      </c>
      <c r="O12" s="277">
        <v>3000</v>
      </c>
      <c r="P12" s="277">
        <v>2500</v>
      </c>
      <c r="Q12" s="246">
        <v>40168</v>
      </c>
      <c r="R12" s="246">
        <v>41628</v>
      </c>
      <c r="S12" s="246">
        <v>43089</v>
      </c>
      <c r="T12" s="51">
        <f>IF(ISBLANK(Q12),"",DATEDIF(Q12,S12,"d")/365)</f>
        <v>8.0027397260273965</v>
      </c>
      <c r="U12" s="117">
        <v>0.1</v>
      </c>
      <c r="V12" s="241" t="s">
        <v>1025</v>
      </c>
      <c r="W12" s="241" t="s">
        <v>1026</v>
      </c>
      <c r="X12" s="111">
        <f ca="1">IF(ISBLANK($E12), "",    IF(   ISERROR(  XIRR( OFFSET(펀드_거래,MATCH($E12,OFFSET(펀드_거래,0,0,ROWS(펀드_거래),1),0)-1,2,COUNTIF(펀드_거래,$E12),1), OFFSET(펀드_거래,MATCH($E12,OFFSET(펀드_거래,0,0,ROWS(펀드_거래),1),0)-1,3,COUNTIF(펀드_거래,$E12),1) )  ),   "N/A",   XIRR( OFFSET(펀드_거래,MATCH($E12,OFFSET(펀드_거래,0,0,ROWS(펀드_거래),1),0)-1,2,COUNTIF(펀드_거래,$E12),1), OFFSET(펀드_거래,MATCH($E12,OFFSET(펀드_거래,0,0,ROWS(펀드_거래),1),0)-1,3,COUNTIF(펀드_거래,$E12),1), IF(SUM(OFFSET(펀드_거래,MATCH($E12,OFFSET(펀드_거래,0,0,ROWS(펀드_거래),1),0)-1,2,COUNTIF(펀드_거래,$E12),1))&gt;0, 1%, -1%) )   )   )</f>
        <v>3.4640803337097167E-2</v>
      </c>
      <c r="Y12" s="118">
        <f ca="1">IF( ISBLANK($E12), "", IF(ISNUMBER(P12), (AD12+AE12+AF12+AJ12-AK12)/P12, "N/A")  )</f>
        <v>1.4359999999999999</v>
      </c>
      <c r="Z12" s="109" cm="1">
        <f t="array" aca="1" ref="Z12" ca="1">IF( ISBLANK($E12), "", SUMPRODUCT( (OFFSET(제안사_투자현황,0,1,ROWS(제안사_투자현황),1)=$E12)*1, ISTEXT(OFFSET(제안사_투자현황,0,4,ROWS(제안사_투자현황),1))*1 ) )</f>
        <v>2</v>
      </c>
      <c r="AA12" s="119" cm="1">
        <f t="array" aca="1" ref="AA12" ca="1">IF( ISBLANK($E12), "", SUMPRODUCT( (OFFSET(제안사_투자현황,0,1,ROWS(제안사_투자현황),1)=$E12)*1, OFFSET(제안사_투자현황,0,9,ROWS(제안사_투자현황),1)) )</f>
        <v>5000</v>
      </c>
      <c r="AB12" s="119" cm="1">
        <f t="array" aca="1" ref="AB12" ca="1">IF( ISBLANK($E12), "", SUMPRODUCT( (OFFSET(제안사_투자현황,0,1,ROWS(제안사_투자현황),1)=$E12)*1, OFFSET(제안사_투자현황,0,14,ROWS(제안사_투자현황),1)) )</f>
        <v>6000</v>
      </c>
      <c r="AC12" s="119" cm="1">
        <f t="array" aca="1" ref="AC12" ca="1">IF( ISBLANK($E12), "", SUMPRODUCT( (OFFSET(제안사_투자현황,0,1,ROWS(제안사_투자현황),1)=$E12)*1, OFFSET(제안사_투자현황,0,21,ROWS(제안사_투자현황),1)) )</f>
        <v>0</v>
      </c>
      <c r="AD12" s="119" cm="1">
        <f t="array" aca="1" ref="AD12" ca="1">IF( ISBLANK($E12), "", SUMPRODUCT( (OFFSET(제안사_투자현황,0,1,ROWS(제안사_투자현황),1)=$E12)*1, OFFSET(제안사_투자현황,0,22,ROWS(제안사_투자현황),1)) )</f>
        <v>0</v>
      </c>
      <c r="AE12" s="335" cm="1">
        <f t="array" aca="1" ref="AE12" ca="1">IF(   ISBLANK($E12),  "",   SUMPRODUCT( (OFFSET(펀드_거래,0,0,ROWS(펀드_거래),1)=$E12)*1, (OFFSET(펀드_거래,0,1,ROWS(펀드_거래),1)="현금분배")*1, OFFSET(펀드_거래,0,2,ROWS(펀드_거래),1)/1000000 )  +  SUMPRODUCT( (OFFSET(펀드_거래,0,0,ROWS(펀드_거래),1)=$E12)*1, (OFFSET(펀드_거래,0,1,ROWS(펀드_거래),1)="현물분배")*1, OFFSET(펀드_거래,0,2,ROWS(펀드_거래),1)/1000000 )  )</f>
        <v>3590</v>
      </c>
      <c r="AF12" s="120" cm="1">
        <f t="array" aca="1" ref="AF12" ca="1">IF( ISBLANK($E12), "", SUMPRODUCT( (OFFSET(펀드_거래,0,0,ROWS(펀드_거래),1)=$E12)*1, (OFFSET(펀드_거래,0,1,ROWS(펀드_거래),1)="성과보수")*1, OFFSET(펀드_거래,0,2,ROWS(펀드_거래),1)/1000000) )</f>
        <v>0</v>
      </c>
      <c r="AG12" s="121"/>
      <c r="AH12" s="122"/>
      <c r="AI12" s="122"/>
      <c r="AJ12" s="121"/>
      <c r="AK12" s="121"/>
      <c r="AL12" s="123">
        <f ca="1">IF( ISERROR(AD12+AJ12-AK12), "", AD12+AJ12-AK12 )</f>
        <v>0</v>
      </c>
      <c r="AM12" s="124"/>
      <c r="AN12" s="125"/>
      <c r="AO12" s="126"/>
      <c r="AP12" s="126"/>
      <c r="AQ12" s="90"/>
      <c r="AR12" s="125"/>
      <c r="AS12" s="126"/>
      <c r="AT12" s="126"/>
      <c r="AU12" s="90"/>
      <c r="AV12" s="125"/>
      <c r="AW12" s="126"/>
      <c r="AX12" s="126"/>
      <c r="AY12" s="90"/>
      <c r="AZ12" s="127"/>
      <c r="BA12" s="128"/>
      <c r="BB12" s="246">
        <v>36892</v>
      </c>
      <c r="BC12" s="246">
        <v>39814</v>
      </c>
      <c r="BD12" s="90"/>
      <c r="BE12" s="128"/>
      <c r="BF12" s="46"/>
      <c r="BG12" s="179"/>
      <c r="BH12" s="9"/>
      <c r="BI12" s="202"/>
      <c r="BJ12" s="179"/>
      <c r="BK12" s="179"/>
      <c r="BL12" s="9"/>
      <c r="BM12" s="203" cm="1">
        <f t="array" aca="1" ref="BM12" ca="1">IF(ISBLANK($E12),"",SUMPRODUCT((OFFSET(핵심운용인력_변경내역,0,0,ROWS(핵심운용인력_변경내역),1)=$E12)*1,(OFFSET(핵심운용인력_변경내역,0,1,ROWS(핵심운용인력_변경내역),1)="유출")*1))</f>
        <v>0</v>
      </c>
      <c r="BN12" s="9"/>
      <c r="BO12" s="204"/>
      <c r="BP12" s="130">
        <v>500</v>
      </c>
      <c r="BQ12" s="37">
        <v>500</v>
      </c>
      <c r="BR12" s="206"/>
      <c r="BS12" s="130">
        <v>500</v>
      </c>
      <c r="BT12" s="37">
        <v>500</v>
      </c>
      <c r="BU12" s="206"/>
      <c r="BV12" s="130">
        <v>500</v>
      </c>
      <c r="BW12" s="37">
        <v>500</v>
      </c>
      <c r="BX12" s="207"/>
      <c r="BY12" s="205"/>
      <c r="BZ12" s="207"/>
      <c r="CA12" s="205"/>
      <c r="CB12" s="207"/>
      <c r="CC12" s="205"/>
      <c r="CD12" s="207"/>
      <c r="CE12" s="205"/>
      <c r="CF12" s="207"/>
      <c r="CG12" s="205"/>
      <c r="CH12" s="156"/>
      <c r="CI12" s="156"/>
      <c r="CJ12" s="156"/>
      <c r="CK12" s="156"/>
      <c r="CL12" s="156"/>
      <c r="CM12" s="156"/>
      <c r="CN12" s="156"/>
      <c r="CO12" s="156"/>
      <c r="CP12" s="156"/>
      <c r="CQ12" s="156"/>
      <c r="CR12" s="156"/>
      <c r="CS12" s="156"/>
      <c r="CT12" s="156"/>
      <c r="CU12" s="156"/>
      <c r="CV12" s="156"/>
      <c r="CW12" s="156"/>
      <c r="CX12" s="156"/>
      <c r="CY12" s="156"/>
      <c r="CZ12" s="156"/>
      <c r="DA12" s="156"/>
      <c r="DB12" s="156"/>
      <c r="DC12" s="156"/>
      <c r="DD12" s="156"/>
      <c r="DE12" s="156"/>
      <c r="DF12" s="156"/>
      <c r="DG12" s="156"/>
      <c r="DH12" s="156"/>
      <c r="DI12" s="156"/>
      <c r="DJ12" s="156"/>
      <c r="DK12" s="156"/>
      <c r="DL12" s="156"/>
      <c r="DM12" s="156"/>
      <c r="DN12" s="156"/>
      <c r="DO12" s="156"/>
      <c r="DP12" s="156"/>
      <c r="DQ12" s="156"/>
      <c r="DR12" s="156"/>
      <c r="DS12" s="156"/>
      <c r="DT12" s="156"/>
      <c r="DU12" s="156"/>
      <c r="DV12" s="156"/>
      <c r="DW12" s="156"/>
      <c r="DX12" s="156"/>
      <c r="DY12" s="156"/>
      <c r="DZ12" s="156"/>
      <c r="EA12" s="156"/>
      <c r="EB12" s="156"/>
      <c r="EC12" s="156"/>
      <c r="ED12" s="156"/>
      <c r="EE12" s="156"/>
      <c r="EF12" s="156"/>
      <c r="EG12" s="156"/>
      <c r="EH12" s="156"/>
      <c r="EI12" s="156"/>
      <c r="EJ12" s="156"/>
      <c r="EK12" s="156"/>
      <c r="EL12" s="156"/>
      <c r="EM12" s="156"/>
      <c r="EN12" s="156"/>
      <c r="EO12" s="156"/>
      <c r="EP12" s="156"/>
      <c r="EQ12" s="156"/>
      <c r="ER12" s="156"/>
      <c r="ES12" s="156"/>
      <c r="ET12" s="156"/>
      <c r="EU12" s="156"/>
      <c r="EV12" s="156"/>
      <c r="EW12" s="156"/>
      <c r="EX12" s="156"/>
      <c r="EY12" s="156"/>
      <c r="EZ12" s="156"/>
      <c r="FA12" s="156"/>
      <c r="FB12" s="156"/>
      <c r="FC12" s="156"/>
      <c r="FD12" s="156"/>
      <c r="FE12" s="156"/>
      <c r="FF12" s="156"/>
      <c r="FG12" s="156"/>
      <c r="FH12" s="156"/>
      <c r="FI12" s="156"/>
      <c r="FJ12" s="156"/>
      <c r="FK12" s="156"/>
      <c r="FL12" s="156"/>
      <c r="FM12" s="156"/>
      <c r="FN12" s="156"/>
      <c r="FO12" s="156"/>
      <c r="FP12" s="156"/>
      <c r="FQ12" s="156"/>
      <c r="FR12" s="156"/>
      <c r="FS12" s="156"/>
      <c r="FT12" s="156"/>
      <c r="FU12" s="156"/>
      <c r="FV12" s="156"/>
      <c r="FW12" s="156"/>
      <c r="FX12" s="156"/>
      <c r="FY12" s="156"/>
      <c r="FZ12" s="156"/>
      <c r="GA12" s="156"/>
      <c r="GB12" s="156"/>
      <c r="GC12" s="156"/>
      <c r="GD12" s="156"/>
      <c r="GE12" s="156"/>
      <c r="GF12" s="156"/>
      <c r="GG12" s="156"/>
      <c r="GH12" s="156"/>
      <c r="GI12" s="156"/>
      <c r="GJ12" s="156"/>
      <c r="GK12" s="156"/>
      <c r="GL12" s="156"/>
      <c r="GM12" s="156"/>
      <c r="GN12" s="156"/>
      <c r="GO12" s="156"/>
      <c r="GP12" s="156"/>
      <c r="GQ12" s="156"/>
      <c r="GR12" s="156"/>
      <c r="GS12" s="156"/>
      <c r="GT12" s="156"/>
      <c r="GU12" s="156"/>
      <c r="GV12" s="156"/>
      <c r="GW12" s="156"/>
      <c r="GX12" s="156"/>
      <c r="GY12" s="156"/>
      <c r="GZ12" s="156"/>
      <c r="HA12" s="156"/>
      <c r="HB12" s="156"/>
      <c r="HC12" s="156"/>
      <c r="HD12" s="156"/>
      <c r="HE12" s="156"/>
      <c r="HF12" s="156"/>
      <c r="HG12" s="156"/>
      <c r="HH12" s="156"/>
      <c r="HI12" s="156"/>
      <c r="HJ12" s="156"/>
      <c r="HK12" s="156"/>
      <c r="HL12" s="156"/>
      <c r="HM12" s="156"/>
      <c r="HN12" s="156"/>
      <c r="HO12" s="156"/>
      <c r="HP12" s="156"/>
      <c r="HQ12" s="156"/>
      <c r="HR12" s="156"/>
      <c r="HS12" s="156"/>
      <c r="HT12" s="156"/>
      <c r="HU12" s="156"/>
      <c r="HV12" s="156"/>
      <c r="HW12" s="156"/>
      <c r="HX12" s="156"/>
      <c r="HY12" s="156"/>
      <c r="HZ12" s="156"/>
      <c r="IA12" s="156"/>
      <c r="IB12" s="156"/>
      <c r="IC12" s="156"/>
      <c r="ID12" s="156"/>
      <c r="IE12" s="156"/>
      <c r="IF12" s="156"/>
      <c r="IG12" s="156"/>
      <c r="IH12" s="156"/>
      <c r="II12" s="156"/>
      <c r="IJ12" s="156"/>
      <c r="IK12" s="156"/>
      <c r="IL12" s="156"/>
      <c r="IM12" s="156"/>
      <c r="IN12" s="156"/>
      <c r="IO12" s="156"/>
      <c r="IP12" s="156"/>
      <c r="IQ12" s="156"/>
    </row>
    <row r="13" spans="1:251" ht="27">
      <c r="D13" s="157"/>
      <c r="E13" s="244" t="s">
        <v>1012</v>
      </c>
      <c r="F13" s="177" t="s">
        <v>1016</v>
      </c>
      <c r="G13" s="114" t="s">
        <v>999</v>
      </c>
      <c r="H13" s="2" t="s">
        <v>56</v>
      </c>
      <c r="I13" s="115" t="s">
        <v>1020</v>
      </c>
      <c r="J13" s="39" t="s">
        <v>57</v>
      </c>
      <c r="K13" s="241" t="s">
        <v>1022</v>
      </c>
      <c r="L13" s="249" t="s">
        <v>116</v>
      </c>
      <c r="M13" s="249" t="s">
        <v>151</v>
      </c>
      <c r="N13" s="171" t="s">
        <v>113</v>
      </c>
      <c r="O13" s="277">
        <v>3000</v>
      </c>
      <c r="P13" s="277">
        <v>3000</v>
      </c>
      <c r="Q13" s="246">
        <v>40168</v>
      </c>
      <c r="R13" s="246">
        <v>41628</v>
      </c>
      <c r="S13" s="246">
        <v>43089</v>
      </c>
      <c r="T13" s="51">
        <f>IF(ISBLANK(Q13),"",DATEDIF(Q13,S13,"d")/365)</f>
        <v>8.0027397260273965</v>
      </c>
      <c r="U13" s="117">
        <v>0.1</v>
      </c>
      <c r="V13" s="241" t="s">
        <v>1025</v>
      </c>
      <c r="W13" s="241" t="s">
        <v>1026</v>
      </c>
      <c r="X13" s="111">
        <f ca="1">IF(ISBLANK($E13), "",    IF(   ISERROR(  XIRR( OFFSET(펀드_거래,MATCH($E13,OFFSET(펀드_거래,0,0,ROWS(펀드_거래),1),0)-1,2,COUNTIF(펀드_거래,$E13),1), OFFSET(펀드_거래,MATCH($E13,OFFSET(펀드_거래,0,0,ROWS(펀드_거래),1),0)-1,3,COUNTIF(펀드_거래,$E13),1) )  ),   "N/A",   XIRR( OFFSET(펀드_거래,MATCH($E13,OFFSET(펀드_거래,0,0,ROWS(펀드_거래),1),0)-1,2,COUNTIF(펀드_거래,$E13),1), OFFSET(펀드_거래,MATCH($E13,OFFSET(펀드_거래,0,0,ROWS(펀드_거래),1),0)-1,3,COUNTIF(펀드_거래,$E13),1), IF(SUM(OFFSET(펀드_거래,MATCH($E13,OFFSET(펀드_거래,0,0,ROWS(펀드_거래),1),0)-1,2,COUNTIF(펀드_거래,$E13),1))&gt;0, 1%, -1%) )   )   )</f>
        <v>0.13875514507293707</v>
      </c>
      <c r="Y13" s="118">
        <f ca="1">IF( ISBLANK($E13), "", IF(ISNUMBER(P13), (AD13+AE13+AF13+AJ13-AK13)/P13, "N/A")  )</f>
        <v>5.2</v>
      </c>
      <c r="Z13" s="109" cm="1">
        <f t="array" aca="1" ref="Z13" ca="1">IF( ISBLANK($E13), "", SUMPRODUCT( (OFFSET(제안사_투자현황,0,1,ROWS(제안사_투자현황),1)=$E13)*1, ISTEXT(OFFSET(제안사_투자현황,0,4,ROWS(제안사_투자현황),1))*1 ) )</f>
        <v>0</v>
      </c>
      <c r="AA13" s="119" cm="1">
        <f t="array" aca="1" ref="AA13" ca="1">IF( ISBLANK($E13), "", SUMPRODUCT( (OFFSET(제안사_투자현황,0,1,ROWS(제안사_투자현황),1)=$E13)*1, OFFSET(제안사_투자현황,0,9,ROWS(제안사_투자현황),1)) )</f>
        <v>0</v>
      </c>
      <c r="AB13" s="119" cm="1">
        <f t="array" aca="1" ref="AB13" ca="1">IF( ISBLANK($E13), "", SUMPRODUCT( (OFFSET(제안사_투자현황,0,1,ROWS(제안사_투자현황),1)=$E13)*1, OFFSET(제안사_투자현황,0,14,ROWS(제안사_투자현황),1)) )</f>
        <v>0</v>
      </c>
      <c r="AC13" s="119" cm="1">
        <f t="array" aca="1" ref="AC13" ca="1">IF( ISBLANK($E13), "", SUMPRODUCT( (OFFSET(제안사_투자현황,0,1,ROWS(제안사_투자현황),1)=$E13)*1, OFFSET(제안사_투자현황,0,21,ROWS(제안사_투자현황),1)) )</f>
        <v>0</v>
      </c>
      <c r="AD13" s="119" cm="1">
        <f t="array" aca="1" ref="AD13" ca="1">IF( ISBLANK($E13), "", SUMPRODUCT( (OFFSET(제안사_투자현황,0,1,ROWS(제안사_투자현황),1)=$E13)*1, OFFSET(제안사_투자현황,0,22,ROWS(제안사_투자현황),1)) )</f>
        <v>0</v>
      </c>
      <c r="AE13" s="335" cm="1">
        <f t="array" aca="1" ref="AE13" ca="1">IF(   ISBLANK($E13),  "",   SUMPRODUCT( (OFFSET(펀드_거래,0,0,ROWS(펀드_거래),1)=$E13)*1, (OFFSET(펀드_거래,0,1,ROWS(펀드_거래),1)="현금분배")*1, OFFSET(펀드_거래,0,2,ROWS(펀드_거래),1)/1000000 )  +  SUMPRODUCT( (OFFSET(펀드_거래,0,0,ROWS(펀드_거래),1)=$E13)*1, (OFFSET(펀드_거래,0,1,ROWS(펀드_거래),1)="현물분배")*1, OFFSET(펀드_거래,0,2,ROWS(펀드_거래),1)/1000000 )  )</f>
        <v>15600</v>
      </c>
      <c r="AF13" s="120" cm="1">
        <f t="array" aca="1" ref="AF13" ca="1">IF( ISBLANK($E13), "", SUMPRODUCT( (OFFSET(펀드_거래,0,0,ROWS(펀드_거래),1)=$E13)*1, (OFFSET(펀드_거래,0,1,ROWS(펀드_거래),1)="성과보수")*1, OFFSET(펀드_거래,0,2,ROWS(펀드_거래),1)/1000000) )</f>
        <v>0</v>
      </c>
      <c r="AG13" s="121"/>
      <c r="AH13" s="122"/>
      <c r="AI13" s="122"/>
      <c r="AJ13" s="121"/>
      <c r="AK13" s="121"/>
      <c r="AL13" s="123">
        <f ca="1">IF( ISERROR(AD13+AJ13-AK13), "", AD13+AJ13-AK13 )</f>
        <v>0</v>
      </c>
      <c r="AM13" s="124"/>
      <c r="AN13" s="125"/>
      <c r="AO13" s="126"/>
      <c r="AP13" s="126"/>
      <c r="AQ13" s="90"/>
      <c r="AR13" s="125"/>
      <c r="AS13" s="126"/>
      <c r="AT13" s="126"/>
      <c r="AU13" s="90"/>
      <c r="AV13" s="125"/>
      <c r="AW13" s="126"/>
      <c r="AX13" s="126"/>
      <c r="AY13" s="90"/>
      <c r="AZ13" s="127"/>
      <c r="BA13" s="128"/>
      <c r="BB13" s="246">
        <v>36892</v>
      </c>
      <c r="BC13" s="246">
        <v>39814</v>
      </c>
      <c r="BD13" s="90"/>
      <c r="BE13" s="128"/>
      <c r="BF13" s="46"/>
      <c r="BG13" s="179"/>
      <c r="BH13" s="9"/>
      <c r="BI13" s="202"/>
      <c r="BJ13" s="179"/>
      <c r="BK13" s="179"/>
      <c r="BL13" s="9"/>
      <c r="BM13" s="203" cm="1">
        <f t="array" aca="1" ref="BM13" ca="1">IF(ISBLANK($E13),"",SUMPRODUCT((OFFSET(핵심운용인력_변경내역,0,0,ROWS(핵심운용인력_변경내역),1)=$E13)*1,(OFFSET(핵심운용인력_변경내역,0,1,ROWS(핵심운용인력_변경내역),1)="유출")*1))</f>
        <v>1</v>
      </c>
      <c r="BN13" s="9"/>
      <c r="BO13" s="204"/>
      <c r="BP13" s="130">
        <v>500</v>
      </c>
      <c r="BQ13" s="37">
        <v>500</v>
      </c>
      <c r="BR13" s="206"/>
      <c r="BS13" s="130">
        <v>500</v>
      </c>
      <c r="BT13" s="37">
        <v>500</v>
      </c>
      <c r="BU13" s="206"/>
      <c r="BV13" s="130">
        <v>500</v>
      </c>
      <c r="BW13" s="37">
        <v>500</v>
      </c>
      <c r="BX13" s="207"/>
      <c r="BY13" s="205"/>
      <c r="BZ13" s="207"/>
      <c r="CA13" s="205"/>
      <c r="CB13" s="207"/>
      <c r="CC13" s="205"/>
      <c r="CD13" s="207"/>
      <c r="CE13" s="205"/>
      <c r="CF13" s="207"/>
      <c r="CG13" s="205"/>
      <c r="CH13" s="156"/>
      <c r="CI13" s="156"/>
      <c r="CJ13" s="156"/>
      <c r="CK13" s="156"/>
      <c r="CL13" s="156"/>
      <c r="CM13" s="156"/>
      <c r="CN13" s="156"/>
      <c r="CO13" s="156"/>
      <c r="CP13" s="156"/>
      <c r="CQ13" s="156"/>
      <c r="CR13" s="156"/>
      <c r="CS13" s="156"/>
      <c r="CT13" s="156"/>
      <c r="CU13" s="156"/>
      <c r="CV13" s="156"/>
      <c r="CW13" s="156"/>
      <c r="CX13" s="156"/>
      <c r="CY13" s="156"/>
      <c r="CZ13" s="156"/>
      <c r="DA13" s="156"/>
      <c r="DB13" s="156"/>
      <c r="DC13" s="156"/>
      <c r="DD13" s="156"/>
      <c r="DE13" s="156"/>
      <c r="DF13" s="156"/>
      <c r="DG13" s="156"/>
      <c r="DH13" s="156"/>
      <c r="DI13" s="156"/>
      <c r="DJ13" s="156"/>
      <c r="DK13" s="156"/>
      <c r="DL13" s="156"/>
      <c r="DM13" s="156"/>
      <c r="DN13" s="156"/>
      <c r="DO13" s="156"/>
      <c r="DP13" s="156"/>
      <c r="DQ13" s="156"/>
      <c r="DR13" s="156"/>
      <c r="DS13" s="156"/>
      <c r="DT13" s="156"/>
      <c r="DU13" s="156"/>
      <c r="DV13" s="156"/>
      <c r="DW13" s="156"/>
      <c r="DX13" s="156"/>
      <c r="DY13" s="156"/>
      <c r="DZ13" s="156"/>
      <c r="EA13" s="156"/>
      <c r="EB13" s="156"/>
      <c r="EC13" s="156"/>
      <c r="ED13" s="156"/>
      <c r="EE13" s="156"/>
      <c r="EF13" s="156"/>
      <c r="EG13" s="156"/>
      <c r="EH13" s="156"/>
      <c r="EI13" s="156"/>
      <c r="EJ13" s="156"/>
      <c r="EK13" s="156"/>
      <c r="EL13" s="156"/>
      <c r="EM13" s="156"/>
      <c r="EN13" s="156"/>
      <c r="EO13" s="156"/>
      <c r="EP13" s="156"/>
      <c r="EQ13" s="156"/>
      <c r="ER13" s="156"/>
      <c r="ES13" s="156"/>
      <c r="ET13" s="156"/>
      <c r="EU13" s="156"/>
      <c r="EV13" s="156"/>
      <c r="EW13" s="156"/>
      <c r="EX13" s="156"/>
      <c r="EY13" s="156"/>
      <c r="EZ13" s="156"/>
      <c r="FA13" s="156"/>
      <c r="FB13" s="156"/>
      <c r="FC13" s="156"/>
      <c r="FD13" s="156"/>
      <c r="FE13" s="156"/>
      <c r="FF13" s="156"/>
      <c r="FG13" s="156"/>
      <c r="FH13" s="156"/>
      <c r="FI13" s="156"/>
      <c r="FJ13" s="156"/>
      <c r="FK13" s="156"/>
      <c r="FL13" s="156"/>
      <c r="FM13" s="156"/>
      <c r="FN13" s="156"/>
      <c r="FO13" s="156"/>
      <c r="FP13" s="156"/>
      <c r="FQ13" s="156"/>
      <c r="FR13" s="156"/>
      <c r="FS13" s="156"/>
      <c r="FT13" s="156"/>
      <c r="FU13" s="156"/>
      <c r="FV13" s="156"/>
      <c r="FW13" s="156"/>
      <c r="FX13" s="156"/>
      <c r="FY13" s="156"/>
      <c r="FZ13" s="156"/>
      <c r="GA13" s="156"/>
      <c r="GB13" s="156"/>
      <c r="GC13" s="156"/>
      <c r="GD13" s="156"/>
      <c r="GE13" s="156"/>
      <c r="GF13" s="156"/>
      <c r="GG13" s="156"/>
      <c r="GH13" s="156"/>
      <c r="GI13" s="156"/>
      <c r="GJ13" s="156"/>
      <c r="GK13" s="156"/>
      <c r="GL13" s="156"/>
      <c r="GM13" s="156"/>
      <c r="GN13" s="156"/>
      <c r="GO13" s="156"/>
      <c r="GP13" s="156"/>
      <c r="GQ13" s="156"/>
      <c r="GR13" s="156"/>
      <c r="GS13" s="156"/>
      <c r="GT13" s="156"/>
      <c r="GU13" s="156"/>
      <c r="GV13" s="156"/>
      <c r="GW13" s="156"/>
      <c r="GX13" s="156"/>
      <c r="GY13" s="156"/>
      <c r="GZ13" s="156"/>
      <c r="HA13" s="156"/>
      <c r="HB13" s="156"/>
      <c r="HC13" s="156"/>
      <c r="HD13" s="156"/>
      <c r="HE13" s="156"/>
      <c r="HF13" s="156"/>
      <c r="HG13" s="156"/>
      <c r="HH13" s="156"/>
      <c r="HI13" s="156"/>
      <c r="HJ13" s="156"/>
      <c r="HK13" s="156"/>
      <c r="HL13" s="156"/>
      <c r="HM13" s="156"/>
      <c r="HN13" s="156"/>
      <c r="HO13" s="156"/>
      <c r="HP13" s="156"/>
      <c r="HQ13" s="156"/>
      <c r="HR13" s="156"/>
      <c r="HS13" s="156"/>
      <c r="HT13" s="156"/>
      <c r="HU13" s="156"/>
      <c r="HV13" s="156"/>
      <c r="HW13" s="156"/>
      <c r="HX13" s="156"/>
      <c r="HY13" s="156"/>
      <c r="HZ13" s="156"/>
      <c r="IA13" s="156"/>
      <c r="IB13" s="156"/>
      <c r="IC13" s="156"/>
      <c r="ID13" s="156"/>
      <c r="IE13" s="156"/>
      <c r="IF13" s="156"/>
      <c r="IG13" s="156"/>
      <c r="IH13" s="156"/>
      <c r="II13" s="156"/>
      <c r="IJ13" s="156"/>
      <c r="IK13" s="156"/>
      <c r="IL13" s="156"/>
      <c r="IM13" s="156"/>
      <c r="IN13" s="156"/>
      <c r="IO13" s="156"/>
      <c r="IP13" s="156"/>
      <c r="IQ13" s="156"/>
    </row>
    <row r="14" spans="1:251" s="157" customFormat="1" ht="27">
      <c r="E14" s="244" t="s">
        <v>1013</v>
      </c>
      <c r="F14" s="177" t="s">
        <v>1016</v>
      </c>
      <c r="G14" s="114" t="s">
        <v>999</v>
      </c>
      <c r="H14" s="2" t="s">
        <v>56</v>
      </c>
      <c r="I14" s="115" t="s">
        <v>1021</v>
      </c>
      <c r="J14" s="241" t="s">
        <v>57</v>
      </c>
      <c r="K14" s="241" t="s">
        <v>1022</v>
      </c>
      <c r="L14" s="249" t="s">
        <v>58</v>
      </c>
      <c r="M14" s="249" t="s">
        <v>59</v>
      </c>
      <c r="N14" s="171" t="s">
        <v>100</v>
      </c>
      <c r="O14" s="277">
        <v>3000</v>
      </c>
      <c r="P14" s="277">
        <v>3000</v>
      </c>
      <c r="Q14" s="246">
        <v>40168</v>
      </c>
      <c r="R14" s="246">
        <v>41628</v>
      </c>
      <c r="S14" s="246">
        <v>43089</v>
      </c>
      <c r="T14" s="51">
        <f>IF(ISBLANK(Q14),"",DATEDIF(Q14,S14,"d")/365)</f>
        <v>8.0027397260273965</v>
      </c>
      <c r="U14" s="117">
        <v>0.1</v>
      </c>
      <c r="V14" s="241" t="s">
        <v>1025</v>
      </c>
      <c r="W14" s="241" t="s">
        <v>1026</v>
      </c>
      <c r="X14" s="111">
        <f ca="1">IF(ISBLANK($E14), "",    IF(   ISERROR(  XIRR( OFFSET(펀드_거래,MATCH($E14,OFFSET(펀드_거래,0,0,ROWS(펀드_거래),1),0)-1,2,COUNTIF(펀드_거래,$E14),1), OFFSET(펀드_거래,MATCH($E14,OFFSET(펀드_거래,0,0,ROWS(펀드_거래),1),0)-1,3,COUNTIF(펀드_거래,$E14),1) )  ),   "N/A",   XIRR( OFFSET(펀드_거래,MATCH($E14,OFFSET(펀드_거래,0,0,ROWS(펀드_거래),1),0)-1,2,COUNTIF(펀드_거래,$E14),1), OFFSET(펀드_거래,MATCH($E14,OFFSET(펀드_거래,0,0,ROWS(펀드_거래),1),0)-1,3,COUNTIF(펀드_거래,$E14),1), IF(SUM(OFFSET(펀드_거래,MATCH($E14,OFFSET(펀드_거래,0,0,ROWS(펀드_거래),1),0)-1,2,COUNTIF(펀드_거래,$E14),1))&gt;0, 1%, -1%) )   )   )</f>
        <v>0.43292170047760015</v>
      </c>
      <c r="Y14" s="118">
        <f ca="1">IF( ISBLANK($E14), "", IF(ISNUMBER(P14), (AD14+AE14+AF14+AJ14-AK14)/P14, "N/A")  )</f>
        <v>2</v>
      </c>
      <c r="Z14" s="109" cm="1">
        <f t="array" aca="1" ref="Z14" ca="1">IF( ISBLANK($E14), "", SUMPRODUCT( (OFFSET(제안사_투자현황,0,1,ROWS(제안사_투자현황),1)=$E14)*1, ISTEXT(OFFSET(제안사_투자현황,0,4,ROWS(제안사_투자현황),1))*1 ) )</f>
        <v>0</v>
      </c>
      <c r="AA14" s="119" cm="1">
        <f t="array" aca="1" ref="AA14" ca="1">IF( ISBLANK($E14), "", SUMPRODUCT( (OFFSET(제안사_투자현황,0,1,ROWS(제안사_투자현황),1)=$E14)*1, OFFSET(제안사_투자현황,0,9,ROWS(제안사_투자현황),1)) )</f>
        <v>0</v>
      </c>
      <c r="AB14" s="119" cm="1">
        <f t="array" aca="1" ref="AB14" ca="1">IF( ISBLANK($E14), "", SUMPRODUCT( (OFFSET(제안사_투자현황,0,1,ROWS(제안사_투자현황),1)=$E14)*1, OFFSET(제안사_투자현황,0,14,ROWS(제안사_투자현황),1)) )</f>
        <v>0</v>
      </c>
      <c r="AC14" s="119" cm="1">
        <f t="array" aca="1" ref="AC14" ca="1">IF( ISBLANK($E14), "", SUMPRODUCT( (OFFSET(제안사_투자현황,0,1,ROWS(제안사_투자현황),1)=$E14)*1, OFFSET(제안사_투자현황,0,21,ROWS(제안사_투자현황),1)) )</f>
        <v>0</v>
      </c>
      <c r="AD14" s="119" cm="1">
        <f t="array" aca="1" ref="AD14" ca="1">IF( ISBLANK($E14), "", SUMPRODUCT( (OFFSET(제안사_투자현황,0,1,ROWS(제안사_투자현황),1)=$E14)*1, OFFSET(제안사_투자현황,0,22,ROWS(제안사_투자현황),1)) )</f>
        <v>0</v>
      </c>
      <c r="AE14" s="335" cm="1">
        <f t="array" aca="1" ref="AE14" ca="1">IF(   ISBLANK($E14),  "",   SUMPRODUCT( (OFFSET(펀드_거래,0,0,ROWS(펀드_거래),1)=$E14)*1, (OFFSET(펀드_거래,0,1,ROWS(펀드_거래),1)="현금분배")*1, OFFSET(펀드_거래,0,2,ROWS(펀드_거래),1)/1000000 )  +  SUMPRODUCT( (OFFSET(펀드_거래,0,0,ROWS(펀드_거래),1)=$E14)*1, (OFFSET(펀드_거래,0,1,ROWS(펀드_거래),1)="현물분배")*1, OFFSET(펀드_거래,0,2,ROWS(펀드_거래),1)/1000000 )  )</f>
        <v>6000</v>
      </c>
      <c r="AF14" s="120" cm="1">
        <f t="array" aca="1" ref="AF14" ca="1">IF( ISBLANK($E14), "", SUMPRODUCT( (OFFSET(펀드_거래,0,0,ROWS(펀드_거래),1)=$E14)*1, (OFFSET(펀드_거래,0,1,ROWS(펀드_거래),1)="성과보수")*1, OFFSET(펀드_거래,0,2,ROWS(펀드_거래),1)/1000000) )</f>
        <v>0</v>
      </c>
      <c r="AG14" s="121"/>
      <c r="AH14" s="122"/>
      <c r="AI14" s="122"/>
      <c r="AJ14" s="121"/>
      <c r="AK14" s="121"/>
      <c r="AL14" s="123">
        <f ca="1">IF( ISERROR(AD14+AJ14-AK14), "", AD14+AJ14-AK14 )</f>
        <v>0</v>
      </c>
      <c r="AM14" s="124"/>
      <c r="AN14" s="125"/>
      <c r="AO14" s="126"/>
      <c r="AP14" s="126"/>
      <c r="AQ14" s="90"/>
      <c r="AR14" s="125"/>
      <c r="AS14" s="126"/>
      <c r="AT14" s="126"/>
      <c r="AU14" s="90"/>
      <c r="AV14" s="125"/>
      <c r="AW14" s="126"/>
      <c r="AX14" s="126"/>
      <c r="AY14" s="90"/>
      <c r="AZ14" s="127"/>
      <c r="BA14" s="128"/>
      <c r="BB14" s="246">
        <v>36892</v>
      </c>
      <c r="BC14" s="246">
        <v>39814</v>
      </c>
      <c r="BD14" s="90"/>
      <c r="BE14" s="128"/>
      <c r="BF14" s="246"/>
      <c r="BG14" s="179"/>
      <c r="BH14" s="9"/>
      <c r="BI14" s="202"/>
      <c r="BJ14" s="179"/>
      <c r="BK14" s="179"/>
      <c r="BL14" s="9"/>
      <c r="BM14" s="203" cm="1">
        <f t="array" aca="1" ref="BM14" ca="1">IF(ISBLANK($E14),"",SUMPRODUCT((OFFSET(핵심운용인력_변경내역,0,0,ROWS(핵심운용인력_변경내역),1)=$E14)*1,(OFFSET(핵심운용인력_변경내역,0,1,ROWS(핵심운용인력_변경내역),1)="유출")*1))</f>
        <v>0</v>
      </c>
      <c r="BN14" s="9"/>
      <c r="BO14" s="204"/>
      <c r="BP14" s="130">
        <v>500</v>
      </c>
      <c r="BQ14" s="37">
        <v>500</v>
      </c>
      <c r="BR14" s="206"/>
      <c r="BS14" s="130">
        <v>500</v>
      </c>
      <c r="BT14" s="37">
        <v>500</v>
      </c>
      <c r="BU14" s="206"/>
      <c r="BV14" s="130">
        <v>500</v>
      </c>
      <c r="BW14" s="37">
        <v>500</v>
      </c>
      <c r="BX14" s="207"/>
      <c r="BY14" s="205"/>
      <c r="BZ14" s="207"/>
      <c r="CA14" s="205"/>
      <c r="CB14" s="207"/>
      <c r="CC14" s="205"/>
      <c r="CD14" s="207"/>
      <c r="CE14" s="205"/>
      <c r="CF14" s="207"/>
      <c r="CG14" s="205"/>
      <c r="CH14" s="156"/>
      <c r="CI14" s="156"/>
      <c r="CJ14" s="156"/>
      <c r="CK14" s="156"/>
      <c r="CL14" s="156"/>
      <c r="CM14" s="156"/>
      <c r="CN14" s="156"/>
      <c r="CO14" s="156"/>
      <c r="CP14" s="156"/>
      <c r="CQ14" s="156"/>
      <c r="CR14" s="156"/>
      <c r="CS14" s="156"/>
      <c r="CT14" s="156"/>
      <c r="CU14" s="156"/>
      <c r="CV14" s="156"/>
      <c r="CW14" s="156"/>
      <c r="CX14" s="156"/>
      <c r="CY14" s="156"/>
      <c r="CZ14" s="156"/>
      <c r="DA14" s="156"/>
      <c r="DB14" s="156"/>
      <c r="DC14" s="156"/>
      <c r="DD14" s="156"/>
      <c r="DE14" s="156"/>
      <c r="DF14" s="156"/>
      <c r="DG14" s="156"/>
      <c r="DH14" s="156"/>
      <c r="DI14" s="156"/>
      <c r="DJ14" s="156"/>
      <c r="DK14" s="156"/>
      <c r="DL14" s="156"/>
      <c r="DM14" s="156"/>
      <c r="DN14" s="156"/>
      <c r="DO14" s="156"/>
      <c r="DP14" s="156"/>
      <c r="DQ14" s="156"/>
      <c r="DR14" s="156"/>
      <c r="DS14" s="156"/>
      <c r="DT14" s="156"/>
      <c r="DU14" s="156"/>
      <c r="DV14" s="156"/>
      <c r="DW14" s="156"/>
      <c r="DX14" s="156"/>
      <c r="DY14" s="156"/>
      <c r="DZ14" s="156"/>
      <c r="EA14" s="156"/>
      <c r="EB14" s="156"/>
      <c r="EC14" s="156"/>
      <c r="ED14" s="156"/>
      <c r="EE14" s="156"/>
      <c r="EF14" s="156"/>
      <c r="EG14" s="156"/>
      <c r="EH14" s="156"/>
      <c r="EI14" s="156"/>
      <c r="EJ14" s="156"/>
      <c r="EK14" s="156"/>
      <c r="EL14" s="156"/>
      <c r="EM14" s="156"/>
      <c r="EN14" s="156"/>
      <c r="EO14" s="156"/>
      <c r="EP14" s="156"/>
      <c r="EQ14" s="156"/>
      <c r="ER14" s="156"/>
      <c r="ES14" s="156"/>
      <c r="ET14" s="156"/>
      <c r="EU14" s="156"/>
      <c r="EV14" s="156"/>
      <c r="EW14" s="156"/>
      <c r="EX14" s="156"/>
      <c r="EY14" s="156"/>
      <c r="EZ14" s="156"/>
      <c r="FA14" s="156"/>
      <c r="FB14" s="156"/>
      <c r="FC14" s="156"/>
      <c r="FD14" s="156"/>
      <c r="FE14" s="156"/>
      <c r="FF14" s="156"/>
      <c r="FG14" s="156"/>
      <c r="FH14" s="156"/>
      <c r="FI14" s="156"/>
      <c r="FJ14" s="156"/>
      <c r="FK14" s="156"/>
      <c r="FL14" s="156"/>
      <c r="FM14" s="156"/>
      <c r="FN14" s="156"/>
      <c r="FO14" s="156"/>
      <c r="FP14" s="156"/>
      <c r="FQ14" s="156"/>
      <c r="FR14" s="156"/>
      <c r="FS14" s="156"/>
      <c r="FT14" s="156"/>
      <c r="FU14" s="156"/>
      <c r="FV14" s="156"/>
      <c r="FW14" s="156"/>
      <c r="FX14" s="156"/>
      <c r="FY14" s="156"/>
      <c r="FZ14" s="156"/>
      <c r="GA14" s="156"/>
      <c r="GB14" s="156"/>
      <c r="GC14" s="156"/>
      <c r="GD14" s="156"/>
      <c r="GE14" s="156"/>
      <c r="GF14" s="156"/>
      <c r="GG14" s="156"/>
      <c r="GH14" s="156"/>
      <c r="GI14" s="156"/>
      <c r="GJ14" s="156"/>
      <c r="GK14" s="156"/>
      <c r="GL14" s="156"/>
      <c r="GM14" s="156"/>
      <c r="GN14" s="156"/>
      <c r="GO14" s="156"/>
      <c r="GP14" s="156"/>
      <c r="GQ14" s="156"/>
      <c r="GR14" s="156"/>
      <c r="GS14" s="156"/>
      <c r="GT14" s="156"/>
      <c r="GU14" s="156"/>
      <c r="GV14" s="156"/>
      <c r="GW14" s="156"/>
      <c r="GX14" s="156"/>
      <c r="GY14" s="156"/>
      <c r="GZ14" s="156"/>
      <c r="HA14" s="156"/>
      <c r="HB14" s="156"/>
      <c r="HC14" s="156"/>
      <c r="HD14" s="156"/>
      <c r="HE14" s="156"/>
      <c r="HF14" s="156"/>
      <c r="HG14" s="156"/>
      <c r="HH14" s="156"/>
      <c r="HI14" s="156"/>
      <c r="HJ14" s="156"/>
      <c r="HK14" s="156"/>
      <c r="HL14" s="156"/>
      <c r="HM14" s="156"/>
      <c r="HN14" s="156"/>
      <c r="HO14" s="156"/>
      <c r="HP14" s="156"/>
      <c r="HQ14" s="156"/>
      <c r="HR14" s="156"/>
      <c r="HS14" s="156"/>
      <c r="HT14" s="156"/>
      <c r="HU14" s="156"/>
      <c r="HV14" s="156"/>
      <c r="HW14" s="156"/>
      <c r="HX14" s="156"/>
      <c r="HY14" s="156"/>
      <c r="HZ14" s="156"/>
      <c r="IA14" s="156"/>
      <c r="IB14" s="156"/>
      <c r="IC14" s="156"/>
      <c r="ID14" s="156"/>
      <c r="IE14" s="156"/>
      <c r="IF14" s="156"/>
      <c r="IG14" s="156"/>
      <c r="IH14" s="156"/>
      <c r="II14" s="156"/>
      <c r="IJ14" s="156"/>
      <c r="IK14" s="156"/>
      <c r="IL14" s="156"/>
      <c r="IM14" s="156"/>
      <c r="IN14" s="156"/>
      <c r="IO14" s="156"/>
      <c r="IP14" s="156"/>
      <c r="IQ14" s="156"/>
    </row>
  </sheetData>
  <mergeCells count="30">
    <mergeCell ref="CD4:CE4"/>
    <mergeCell ref="CF4:CG4"/>
    <mergeCell ref="CB4:CC4"/>
    <mergeCell ref="BE4:BH4"/>
    <mergeCell ref="BI4:BL4"/>
    <mergeCell ref="BM4:BM5"/>
    <mergeCell ref="BN4:BN5"/>
    <mergeCell ref="BO4:BQ4"/>
    <mergeCell ref="BR4:BT4"/>
    <mergeCell ref="U4:W4"/>
    <mergeCell ref="BU4:BW4"/>
    <mergeCell ref="BX4:BY4"/>
    <mergeCell ref="X4:Y4"/>
    <mergeCell ref="BZ4:CA4"/>
    <mergeCell ref="H4:N4"/>
    <mergeCell ref="E4:G4"/>
    <mergeCell ref="BA4:BD4"/>
    <mergeCell ref="Z4:AB4"/>
    <mergeCell ref="AC4:AD4"/>
    <mergeCell ref="AE4:AI4"/>
    <mergeCell ref="AJ4:AJ5"/>
    <mergeCell ref="AK4:AK5"/>
    <mergeCell ref="AL4:AL5"/>
    <mergeCell ref="AM4:AM5"/>
    <mergeCell ref="AN4:AQ4"/>
    <mergeCell ref="AR4:AU4"/>
    <mergeCell ref="AV4:AY4"/>
    <mergeCell ref="AZ4:AZ5"/>
    <mergeCell ref="O4:P4"/>
    <mergeCell ref="Q4:T4"/>
  </mergeCells>
  <phoneticPr fontId="1" type="noConversion"/>
  <dataValidations count="8">
    <dataValidation type="list" allowBlank="1" showInputMessage="1" showErrorMessage="1" sqref="N6:N14 AY6:AY14 AU6:AU14 AQ6:AQ14 BD6:BD14 BL6:BL14 BH6:BH14">
      <formula1>여부</formula1>
    </dataValidation>
    <dataValidation allowBlank="1" showInputMessage="1" showErrorMessage="1" error="연월일을 입력" sqref="I5:N5 AJ4:AM4 BA4:BL5 AV5:AY5 BO4:CG5 AN4:AU5 BM4:BN4 F5:G5 H4:H5 O4:AI5 E4:E5 AV4:AZ4"/>
    <dataValidation type="list" allowBlank="1" showInputMessage="1" showErrorMessage="1" sqref="H6:H14">
      <formula1>펀드상태</formula1>
    </dataValidation>
    <dataValidation type="list" allowBlank="1" showInputMessage="1" showErrorMessage="1" sqref="J6:J14">
      <formula1>펀드유형__투자대상확정여부</formula1>
    </dataValidation>
    <dataValidation type="list" allowBlank="1" showInputMessage="1" showErrorMessage="1" sqref="L6:L14">
      <formula1>투자기업_법인유형</formula1>
    </dataValidation>
    <dataValidation type="list" allowBlank="1" showInputMessage="1" showErrorMessage="1" sqref="M6:M14">
      <formula1>투자유형</formula1>
    </dataValidation>
    <dataValidation type="list" allowBlank="1" showInputMessage="1" showErrorMessage="1" sqref="I6:I10">
      <formula1>펀드법적유형</formula1>
    </dataValidation>
    <dataValidation type="list" allowBlank="1" showInputMessage="1" showErrorMessage="1" sqref="F6:F14">
      <formula1>펀드구분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목록값'!$C$29:$C$46</xm:f>
          </x14:formula1>
          <xm:sqref>I11:I14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theme="5" tint="0.39997558519241921"/>
  </sheetPr>
  <dimension ref="E1:AH20"/>
  <sheetViews>
    <sheetView topLeftCell="E4" zoomScaleNormal="100" workbookViewId="0">
      <selection activeCell="E4" sqref="E4:Q4"/>
    </sheetView>
  </sheetViews>
  <sheetFormatPr defaultColWidth="9" defaultRowHeight="13.5"/>
  <cols>
    <col min="1" max="4" width="0" style="16" hidden="1" customWidth="1"/>
    <col min="5" max="5" width="12.75" style="16" customWidth="1"/>
    <col min="6" max="6" width="23.625" style="16" customWidth="1"/>
    <col min="7" max="7" width="14.875" style="16" customWidth="1"/>
    <col min="8" max="8" width="18.875" style="16" customWidth="1"/>
    <col min="9" max="9" width="18.625" style="16" customWidth="1"/>
    <col min="10" max="10" width="12" style="16" customWidth="1"/>
    <col min="11" max="11" width="19.625" style="16" customWidth="1"/>
    <col min="12" max="13" width="10.625" style="16" customWidth="1"/>
    <col min="14" max="14" width="8.375" style="16" customWidth="1"/>
    <col min="15" max="15" width="8" style="16" customWidth="1"/>
    <col min="16" max="16" width="7.625" style="16" customWidth="1"/>
    <col min="17" max="17" width="25.625" style="16" customWidth="1"/>
    <col min="18" max="18" width="10.625" style="16" customWidth="1"/>
    <col min="19" max="20" width="7.625" style="16" customWidth="1"/>
    <col min="21" max="21" width="10.625" style="16" customWidth="1"/>
    <col min="22" max="22" width="4.625" style="16" customWidth="1"/>
    <col min="23" max="23" width="6" style="16" customWidth="1"/>
    <col min="24" max="24" width="7.25" style="16" customWidth="1"/>
    <col min="25" max="25" width="5.875" style="16" customWidth="1"/>
    <col min="26" max="27" width="7.625" style="16" customWidth="1"/>
    <col min="28" max="28" width="27.875" style="16" customWidth="1"/>
    <col min="29" max="29" width="6.625" style="16" customWidth="1"/>
    <col min="30" max="32" width="8.375" style="16" customWidth="1"/>
    <col min="33" max="33" width="15.625" style="16" customWidth="1"/>
    <col min="34" max="16384" width="9" style="16"/>
  </cols>
  <sheetData>
    <row r="1" spans="5:34" hidden="1"/>
    <row r="2" spans="5:34" ht="18.75" hidden="1" customHeight="1"/>
    <row r="3" spans="5:34" ht="24" hidden="1" customHeight="1"/>
    <row r="4" spans="5:34" ht="45.75" customHeight="1">
      <c r="E4" s="530"/>
      <c r="F4" s="531"/>
      <c r="G4" s="531"/>
      <c r="H4" s="531"/>
      <c r="I4" s="531"/>
      <c r="J4" s="531"/>
      <c r="K4" s="531"/>
      <c r="L4" s="531"/>
      <c r="M4" s="531"/>
      <c r="N4" s="531"/>
      <c r="O4" s="531"/>
      <c r="P4" s="531"/>
      <c r="Q4" s="532"/>
      <c r="R4" s="552" t="s">
        <v>80</v>
      </c>
      <c r="S4" s="553"/>
      <c r="T4" s="553"/>
      <c r="U4" s="553"/>
      <c r="V4" s="554"/>
      <c r="W4" s="542" t="s">
        <v>101</v>
      </c>
      <c r="X4" s="532"/>
      <c r="Y4" s="555" t="s">
        <v>54</v>
      </c>
      <c r="Z4" s="556"/>
      <c r="AA4" s="556"/>
      <c r="AB4" s="556"/>
      <c r="AC4" s="557"/>
      <c r="AD4" s="555" t="s">
        <v>102</v>
      </c>
      <c r="AE4" s="556"/>
      <c r="AF4" s="557"/>
      <c r="AG4" s="528" t="s">
        <v>81</v>
      </c>
    </row>
    <row r="5" spans="5:34" ht="45.95" customHeight="1">
      <c r="E5" s="61" t="s">
        <v>190</v>
      </c>
      <c r="F5" s="61" t="s">
        <v>0</v>
      </c>
      <c r="G5" s="63" t="s">
        <v>1132</v>
      </c>
      <c r="H5" s="61" t="s">
        <v>184</v>
      </c>
      <c r="I5" s="61" t="s">
        <v>103</v>
      </c>
      <c r="J5" s="63" t="s">
        <v>82</v>
      </c>
      <c r="K5" s="61" t="s">
        <v>104</v>
      </c>
      <c r="L5" s="10" t="s">
        <v>105</v>
      </c>
      <c r="M5" s="61" t="s">
        <v>166</v>
      </c>
      <c r="N5" s="61" t="s">
        <v>106</v>
      </c>
      <c r="O5" s="63" t="s">
        <v>83</v>
      </c>
      <c r="P5" s="11" t="s">
        <v>84</v>
      </c>
      <c r="Q5" s="61" t="s">
        <v>85</v>
      </c>
      <c r="R5" s="12" t="s">
        <v>86</v>
      </c>
      <c r="S5" s="61" t="s">
        <v>31</v>
      </c>
      <c r="T5" s="61" t="s">
        <v>87</v>
      </c>
      <c r="U5" s="63" t="s">
        <v>88</v>
      </c>
      <c r="V5" s="63" t="s">
        <v>107</v>
      </c>
      <c r="W5" s="61" t="s">
        <v>89</v>
      </c>
      <c r="X5" s="61" t="s">
        <v>108</v>
      </c>
      <c r="Y5" s="61" t="s">
        <v>167</v>
      </c>
      <c r="Z5" s="61" t="s">
        <v>239</v>
      </c>
      <c r="AA5" s="213" t="s">
        <v>90</v>
      </c>
      <c r="AB5" s="220" t="s">
        <v>240</v>
      </c>
      <c r="AC5" s="61" t="s">
        <v>91</v>
      </c>
      <c r="AD5" s="61" t="s">
        <v>92</v>
      </c>
      <c r="AE5" s="61" t="s">
        <v>93</v>
      </c>
      <c r="AF5" s="61" t="s">
        <v>94</v>
      </c>
      <c r="AG5" s="529"/>
      <c r="AH5" s="156"/>
    </row>
    <row r="6" spans="5:34" ht="26.1" hidden="1" customHeight="1">
      <c r="E6" s="244"/>
      <c r="F6" s="241"/>
      <c r="G6" s="45"/>
      <c r="H6" s="237"/>
      <c r="I6" s="241"/>
      <c r="J6" s="245"/>
      <c r="K6" s="241"/>
      <c r="L6" s="246"/>
      <c r="M6" s="240"/>
      <c r="N6" s="242"/>
      <c r="O6" s="240"/>
      <c r="P6" s="247"/>
      <c r="Q6" s="248"/>
      <c r="R6" s="243"/>
      <c r="S6" s="242"/>
      <c r="T6" s="242"/>
      <c r="U6" s="241"/>
      <c r="V6" s="51"/>
      <c r="W6" s="236"/>
      <c r="X6" s="238"/>
      <c r="Y6" s="236"/>
      <c r="Z6" s="242"/>
      <c r="AA6" s="242"/>
      <c r="AB6" s="241"/>
      <c r="AC6" s="240"/>
      <c r="AD6" s="240"/>
      <c r="AE6" s="240"/>
      <c r="AF6" s="240"/>
      <c r="AG6" s="241"/>
      <c r="AH6" s="156"/>
    </row>
    <row r="7" spans="5:34" s="157" customFormat="1" ht="26.1" hidden="1" customHeight="1">
      <c r="E7" s="244"/>
      <c r="F7" s="241"/>
      <c r="G7" s="45"/>
      <c r="H7" s="237"/>
      <c r="I7" s="241"/>
      <c r="J7" s="245"/>
      <c r="K7" s="241"/>
      <c r="L7" s="246"/>
      <c r="M7" s="240"/>
      <c r="N7" s="242"/>
      <c r="O7" s="240"/>
      <c r="P7" s="247"/>
      <c r="Q7" s="248"/>
      <c r="R7" s="243"/>
      <c r="S7" s="242"/>
      <c r="T7" s="242"/>
      <c r="U7" s="241"/>
      <c r="V7" s="51"/>
      <c r="W7" s="236"/>
      <c r="X7" s="238"/>
      <c r="Y7" s="236"/>
      <c r="Z7" s="242"/>
      <c r="AA7" s="242"/>
      <c r="AB7" s="241"/>
      <c r="AC7" s="240"/>
      <c r="AD7" s="240"/>
      <c r="AE7" s="240"/>
      <c r="AF7" s="240"/>
      <c r="AG7" s="241"/>
      <c r="AH7" s="156"/>
    </row>
    <row r="8" spans="5:34" s="157" customFormat="1" ht="26.1" hidden="1" customHeight="1">
      <c r="E8" s="244"/>
      <c r="F8" s="241"/>
      <c r="G8" s="45"/>
      <c r="H8" s="237"/>
      <c r="I8" s="241"/>
      <c r="J8" s="245"/>
      <c r="K8" s="241"/>
      <c r="L8" s="246"/>
      <c r="M8" s="240"/>
      <c r="N8" s="242"/>
      <c r="O8" s="240"/>
      <c r="P8" s="247"/>
      <c r="Q8" s="248"/>
      <c r="R8" s="243"/>
      <c r="S8" s="242"/>
      <c r="T8" s="242"/>
      <c r="U8" s="241"/>
      <c r="V8" s="51"/>
      <c r="W8" s="236"/>
      <c r="X8" s="238"/>
      <c r="Y8" s="236"/>
      <c r="Z8" s="242"/>
      <c r="AA8" s="242"/>
      <c r="AB8" s="241"/>
      <c r="AC8" s="240"/>
      <c r="AD8" s="240"/>
      <c r="AE8" s="240"/>
      <c r="AF8" s="240"/>
      <c r="AG8" s="241"/>
      <c r="AH8" s="156"/>
    </row>
    <row r="9" spans="5:34" s="157" customFormat="1" ht="26.1" hidden="1" customHeight="1">
      <c r="E9" s="244"/>
      <c r="F9" s="241"/>
      <c r="G9" s="45"/>
      <c r="H9" s="237"/>
      <c r="I9" s="241"/>
      <c r="J9" s="245"/>
      <c r="K9" s="241"/>
      <c r="L9" s="246"/>
      <c r="M9" s="240"/>
      <c r="N9" s="242"/>
      <c r="O9" s="240"/>
      <c r="P9" s="247"/>
      <c r="Q9" s="248"/>
      <c r="R9" s="243"/>
      <c r="S9" s="242"/>
      <c r="T9" s="242"/>
      <c r="U9" s="241"/>
      <c r="V9" s="51"/>
      <c r="W9" s="236"/>
      <c r="X9" s="238"/>
      <c r="Y9" s="236"/>
      <c r="Z9" s="242"/>
      <c r="AA9" s="242"/>
      <c r="AB9" s="241"/>
      <c r="AC9" s="240"/>
      <c r="AD9" s="240"/>
      <c r="AE9" s="240"/>
      <c r="AF9" s="240"/>
      <c r="AG9" s="241"/>
      <c r="AH9" s="156"/>
    </row>
    <row r="10" spans="5:34" s="157" customFormat="1" ht="26.1" hidden="1" customHeight="1">
      <c r="E10" s="244"/>
      <c r="F10" s="241"/>
      <c r="G10" s="45"/>
      <c r="H10" s="237"/>
      <c r="I10" s="241"/>
      <c r="J10" s="245"/>
      <c r="K10" s="241"/>
      <c r="L10" s="246"/>
      <c r="M10" s="240"/>
      <c r="N10" s="242"/>
      <c r="O10" s="240"/>
      <c r="P10" s="247"/>
      <c r="Q10" s="248"/>
      <c r="R10" s="243"/>
      <c r="S10" s="242"/>
      <c r="T10" s="242"/>
      <c r="U10" s="241"/>
      <c r="V10" s="51"/>
      <c r="W10" s="236"/>
      <c r="X10" s="238"/>
      <c r="Y10" s="236"/>
      <c r="Z10" s="242"/>
      <c r="AA10" s="242"/>
      <c r="AB10" s="241"/>
      <c r="AC10" s="240"/>
      <c r="AD10" s="240"/>
      <c r="AE10" s="240"/>
      <c r="AF10" s="240"/>
      <c r="AG10" s="241"/>
      <c r="AH10" s="156"/>
    </row>
    <row r="11" spans="5:34" s="157" customFormat="1" ht="26.1" customHeight="1">
      <c r="E11" s="244" t="s">
        <v>95</v>
      </c>
      <c r="F11" s="241" t="s">
        <v>1027</v>
      </c>
      <c r="G11" s="45" t="str">
        <f t="shared" ref="G11:G20" si="0">IF(ISBLANK($F11),"",VLOOKUP($F11,제안사_펀드현황,3,FALSE))</f>
        <v>123-45-67899</v>
      </c>
      <c r="H11" s="237" t="s">
        <v>1018</v>
      </c>
      <c r="I11" s="241" t="s">
        <v>1030</v>
      </c>
      <c r="J11" s="245" t="s">
        <v>58</v>
      </c>
      <c r="K11" s="241" t="s">
        <v>96</v>
      </c>
      <c r="L11" s="246">
        <v>39815</v>
      </c>
      <c r="M11" s="240" t="s">
        <v>434</v>
      </c>
      <c r="N11" s="242">
        <v>5000</v>
      </c>
      <c r="O11" s="240" t="s">
        <v>114</v>
      </c>
      <c r="P11" s="247">
        <v>0.02</v>
      </c>
      <c r="Q11" s="248" t="s">
        <v>161</v>
      </c>
      <c r="R11" s="243">
        <v>40526</v>
      </c>
      <c r="S11" s="242">
        <v>4000</v>
      </c>
      <c r="T11" s="242">
        <v>1000</v>
      </c>
      <c r="U11" s="241" t="s">
        <v>97</v>
      </c>
      <c r="V11" s="51">
        <f t="shared" ref="V11:V20" si="1">IF(ISBLANK(R11),"",DATEDIF(L11,R11,"d")/365)</f>
        <v>1.9479452054794522</v>
      </c>
      <c r="W11" s="236" t="s">
        <v>113</v>
      </c>
      <c r="X11" s="238">
        <v>2000</v>
      </c>
      <c r="Y11" s="236" t="s">
        <v>100</v>
      </c>
      <c r="Z11" s="242">
        <v>2000</v>
      </c>
      <c r="AA11" s="242">
        <v>1500</v>
      </c>
      <c r="AB11" s="241" t="s">
        <v>1181</v>
      </c>
      <c r="AC11" s="240"/>
      <c r="AD11" s="240"/>
      <c r="AE11" s="240"/>
      <c r="AF11" s="240"/>
      <c r="AG11" s="241"/>
      <c r="AH11" s="156"/>
    </row>
    <row r="12" spans="5:34" ht="26.1" customHeight="1">
      <c r="E12" s="244" t="s">
        <v>95</v>
      </c>
      <c r="F12" s="241" t="s">
        <v>1027</v>
      </c>
      <c r="G12" s="45" t="str">
        <f t="shared" si="0"/>
        <v>123-45-67899</v>
      </c>
      <c r="H12" s="237" t="s">
        <v>1018</v>
      </c>
      <c r="I12" s="241" t="s">
        <v>1031</v>
      </c>
      <c r="J12" s="245" t="s">
        <v>58</v>
      </c>
      <c r="K12" s="241" t="s">
        <v>1033</v>
      </c>
      <c r="L12" s="246">
        <v>39816</v>
      </c>
      <c r="M12" s="240" t="s">
        <v>59</v>
      </c>
      <c r="N12" s="242">
        <v>2000</v>
      </c>
      <c r="O12" s="240" t="s">
        <v>179</v>
      </c>
      <c r="P12" s="247"/>
      <c r="Q12" s="248"/>
      <c r="R12" s="243"/>
      <c r="S12" s="242">
        <v>0</v>
      </c>
      <c r="T12" s="242">
        <v>0</v>
      </c>
      <c r="U12" s="241"/>
      <c r="V12" s="51" t="str">
        <f t="shared" si="1"/>
        <v/>
      </c>
      <c r="W12" s="236"/>
      <c r="X12" s="238"/>
      <c r="Y12" s="236"/>
      <c r="Z12" s="242">
        <v>2000</v>
      </c>
      <c r="AA12" s="242">
        <v>2000</v>
      </c>
      <c r="AB12" s="241" t="s">
        <v>1181</v>
      </c>
      <c r="AC12" s="240" t="s">
        <v>1034</v>
      </c>
      <c r="AD12" s="240" t="s">
        <v>1035</v>
      </c>
      <c r="AE12" s="240" t="s">
        <v>1035</v>
      </c>
      <c r="AF12" s="240" t="s">
        <v>1035</v>
      </c>
      <c r="AG12" s="241"/>
      <c r="AH12" s="156"/>
    </row>
    <row r="13" spans="5:34" ht="26.1" customHeight="1">
      <c r="E13" s="244" t="s">
        <v>95</v>
      </c>
      <c r="F13" s="241" t="s">
        <v>1027</v>
      </c>
      <c r="G13" s="45" t="str">
        <f t="shared" si="0"/>
        <v>123-45-67899</v>
      </c>
      <c r="H13" s="237" t="s">
        <v>1018</v>
      </c>
      <c r="I13" s="241" t="s">
        <v>1031</v>
      </c>
      <c r="J13" s="245" t="s">
        <v>58</v>
      </c>
      <c r="K13" s="241" t="s">
        <v>1033</v>
      </c>
      <c r="L13" s="246">
        <v>39817</v>
      </c>
      <c r="M13" s="240" t="s">
        <v>59</v>
      </c>
      <c r="N13" s="242">
        <v>3000</v>
      </c>
      <c r="O13" s="240" t="s">
        <v>178</v>
      </c>
      <c r="P13" s="247">
        <v>0.2</v>
      </c>
      <c r="Q13" s="248"/>
      <c r="R13" s="243">
        <v>40228</v>
      </c>
      <c r="S13" s="242">
        <v>5000</v>
      </c>
      <c r="T13" s="242">
        <v>2000</v>
      </c>
      <c r="U13" s="241" t="s">
        <v>97</v>
      </c>
      <c r="V13" s="51">
        <f t="shared" si="1"/>
        <v>1.1260273972602739</v>
      </c>
      <c r="W13" s="236"/>
      <c r="X13" s="238"/>
      <c r="Y13" s="236" t="s">
        <v>113</v>
      </c>
      <c r="Z13" s="242">
        <v>1000</v>
      </c>
      <c r="AA13" s="242">
        <v>0</v>
      </c>
      <c r="AB13" s="241" t="s">
        <v>1180</v>
      </c>
      <c r="AC13" s="240" t="s">
        <v>1034</v>
      </c>
      <c r="AD13" s="240" t="s">
        <v>1035</v>
      </c>
      <c r="AE13" s="240" t="s">
        <v>1035</v>
      </c>
      <c r="AF13" s="240" t="s">
        <v>1035</v>
      </c>
      <c r="AG13" s="241"/>
      <c r="AH13" s="156"/>
    </row>
    <row r="14" spans="5:34" ht="26.1" customHeight="1">
      <c r="E14" s="244" t="s">
        <v>95</v>
      </c>
      <c r="F14" s="241" t="s">
        <v>1027</v>
      </c>
      <c r="G14" s="45" t="str">
        <f t="shared" si="0"/>
        <v>123-45-67899</v>
      </c>
      <c r="H14" s="237" t="s">
        <v>983</v>
      </c>
      <c r="I14" s="241" t="s">
        <v>1031</v>
      </c>
      <c r="J14" s="245" t="s">
        <v>58</v>
      </c>
      <c r="K14" s="241" t="s">
        <v>1033</v>
      </c>
      <c r="L14" s="246">
        <v>39818</v>
      </c>
      <c r="M14" s="240" t="s">
        <v>59</v>
      </c>
      <c r="N14" s="242">
        <v>4000</v>
      </c>
      <c r="O14" s="240" t="s">
        <v>114</v>
      </c>
      <c r="P14" s="247">
        <v>0.03</v>
      </c>
      <c r="Q14" s="248"/>
      <c r="R14" s="243">
        <v>40228</v>
      </c>
      <c r="S14" s="242">
        <v>4500</v>
      </c>
      <c r="T14" s="242">
        <v>4000</v>
      </c>
      <c r="U14" s="241" t="s">
        <v>172</v>
      </c>
      <c r="V14" s="51">
        <f t="shared" si="1"/>
        <v>1.1232876712328768</v>
      </c>
      <c r="W14" s="236"/>
      <c r="X14" s="238"/>
      <c r="Y14" s="236"/>
      <c r="Z14" s="242">
        <v>0</v>
      </c>
      <c r="AA14" s="242">
        <v>0</v>
      </c>
      <c r="AB14" s="241"/>
      <c r="AC14" s="240" t="s">
        <v>1034</v>
      </c>
      <c r="AD14" s="240" t="s">
        <v>1035</v>
      </c>
      <c r="AE14" s="240" t="s">
        <v>1035</v>
      </c>
      <c r="AF14" s="240" t="s">
        <v>1035</v>
      </c>
      <c r="AG14" s="241"/>
      <c r="AH14" s="156"/>
    </row>
    <row r="15" spans="5:34" ht="26.1" customHeight="1">
      <c r="E15" s="244" t="s">
        <v>95</v>
      </c>
      <c r="F15" s="241" t="s">
        <v>1027</v>
      </c>
      <c r="G15" s="45" t="str">
        <f t="shared" si="0"/>
        <v>123-45-67899</v>
      </c>
      <c r="H15" s="237" t="s">
        <v>1018</v>
      </c>
      <c r="I15" s="241" t="s">
        <v>1031</v>
      </c>
      <c r="J15" s="245" t="s">
        <v>58</v>
      </c>
      <c r="K15" s="241" t="s">
        <v>1033</v>
      </c>
      <c r="L15" s="246">
        <v>39819</v>
      </c>
      <c r="M15" s="240" t="s">
        <v>59</v>
      </c>
      <c r="N15" s="242">
        <v>5000</v>
      </c>
      <c r="O15" s="240" t="s">
        <v>114</v>
      </c>
      <c r="P15" s="247">
        <v>0.03</v>
      </c>
      <c r="Q15" s="248"/>
      <c r="R15" s="243">
        <v>40228</v>
      </c>
      <c r="S15" s="242">
        <v>5600</v>
      </c>
      <c r="T15" s="242">
        <v>5000</v>
      </c>
      <c r="U15" s="241" t="s">
        <v>97</v>
      </c>
      <c r="V15" s="51">
        <f t="shared" si="1"/>
        <v>1.1205479452054794</v>
      </c>
      <c r="W15" s="236"/>
      <c r="X15" s="238"/>
      <c r="Y15" s="236"/>
      <c r="Z15" s="242">
        <v>0</v>
      </c>
      <c r="AA15" s="242">
        <v>0</v>
      </c>
      <c r="AB15" s="241"/>
      <c r="AC15" s="240" t="s">
        <v>1034</v>
      </c>
      <c r="AD15" s="240" t="s">
        <v>1035</v>
      </c>
      <c r="AE15" s="240" t="s">
        <v>1035</v>
      </c>
      <c r="AF15" s="240" t="s">
        <v>1035</v>
      </c>
      <c r="AG15" s="241"/>
      <c r="AH15" s="156"/>
    </row>
    <row r="16" spans="5:34" ht="26.1" customHeight="1">
      <c r="E16" s="244" t="s">
        <v>95</v>
      </c>
      <c r="F16" s="241" t="s">
        <v>1027</v>
      </c>
      <c r="G16" s="45" t="str">
        <f t="shared" si="0"/>
        <v>123-45-67899</v>
      </c>
      <c r="H16" s="237" t="s">
        <v>1018</v>
      </c>
      <c r="I16" s="241" t="s">
        <v>1031</v>
      </c>
      <c r="J16" s="245" t="s">
        <v>58</v>
      </c>
      <c r="K16" s="241" t="s">
        <v>1033</v>
      </c>
      <c r="L16" s="246">
        <v>39820</v>
      </c>
      <c r="M16" s="240" t="s">
        <v>59</v>
      </c>
      <c r="N16" s="242">
        <v>2000</v>
      </c>
      <c r="O16" s="240" t="s">
        <v>114</v>
      </c>
      <c r="P16" s="247">
        <v>0.03</v>
      </c>
      <c r="Q16" s="248"/>
      <c r="R16" s="243">
        <v>40228</v>
      </c>
      <c r="S16" s="242">
        <v>2500</v>
      </c>
      <c r="T16" s="242">
        <v>2000</v>
      </c>
      <c r="U16" s="241" t="s">
        <v>97</v>
      </c>
      <c r="V16" s="51">
        <f t="shared" si="1"/>
        <v>1.1178082191780823</v>
      </c>
      <c r="W16" s="236"/>
      <c r="X16" s="238"/>
      <c r="Y16" s="236"/>
      <c r="Z16" s="242">
        <v>0</v>
      </c>
      <c r="AA16" s="242">
        <v>0</v>
      </c>
      <c r="AB16" s="241"/>
      <c r="AC16" s="240" t="s">
        <v>1034</v>
      </c>
      <c r="AD16" s="240" t="s">
        <v>1035</v>
      </c>
      <c r="AE16" s="240" t="s">
        <v>1035</v>
      </c>
      <c r="AF16" s="240" t="s">
        <v>1035</v>
      </c>
      <c r="AG16" s="241"/>
      <c r="AH16" s="156"/>
    </row>
    <row r="17" spans="5:34" ht="26.1" customHeight="1">
      <c r="E17" s="244" t="s">
        <v>95</v>
      </c>
      <c r="F17" s="241" t="s">
        <v>1027</v>
      </c>
      <c r="G17" s="45" t="str">
        <f t="shared" si="0"/>
        <v>123-45-67899</v>
      </c>
      <c r="H17" s="237" t="s">
        <v>1018</v>
      </c>
      <c r="I17" s="241" t="s">
        <v>1031</v>
      </c>
      <c r="J17" s="245" t="s">
        <v>58</v>
      </c>
      <c r="K17" s="241" t="s">
        <v>1033</v>
      </c>
      <c r="L17" s="246">
        <v>39821</v>
      </c>
      <c r="M17" s="240" t="s">
        <v>871</v>
      </c>
      <c r="N17" s="242">
        <v>2000</v>
      </c>
      <c r="O17" s="240" t="s">
        <v>114</v>
      </c>
      <c r="P17" s="247">
        <v>0</v>
      </c>
      <c r="Q17" s="248"/>
      <c r="R17" s="243">
        <v>40228</v>
      </c>
      <c r="S17" s="242">
        <v>2000</v>
      </c>
      <c r="T17" s="242">
        <v>2000</v>
      </c>
      <c r="U17" s="241" t="s">
        <v>97</v>
      </c>
      <c r="V17" s="51">
        <f t="shared" si="1"/>
        <v>1.1150684931506849</v>
      </c>
      <c r="W17" s="236"/>
      <c r="X17" s="238"/>
      <c r="Y17" s="236"/>
      <c r="Z17" s="242">
        <v>0</v>
      </c>
      <c r="AA17" s="242">
        <v>0</v>
      </c>
      <c r="AB17" s="241"/>
      <c r="AC17" s="240" t="s">
        <v>1034</v>
      </c>
      <c r="AD17" s="240" t="s">
        <v>1035</v>
      </c>
      <c r="AE17" s="240" t="s">
        <v>1035</v>
      </c>
      <c r="AF17" s="240" t="s">
        <v>1035</v>
      </c>
      <c r="AG17" s="241"/>
      <c r="AH17" s="156"/>
    </row>
    <row r="18" spans="5:34" ht="26.1" customHeight="1">
      <c r="E18" s="244" t="s">
        <v>95</v>
      </c>
      <c r="F18" s="241" t="s">
        <v>1027</v>
      </c>
      <c r="G18" s="45" t="str">
        <f t="shared" si="0"/>
        <v>123-45-67899</v>
      </c>
      <c r="H18" s="237" t="s">
        <v>1018</v>
      </c>
      <c r="I18" s="241" t="s">
        <v>1032</v>
      </c>
      <c r="J18" s="245" t="s">
        <v>58</v>
      </c>
      <c r="K18" s="241" t="s">
        <v>1033</v>
      </c>
      <c r="L18" s="246">
        <v>39822</v>
      </c>
      <c r="M18" s="240" t="s">
        <v>59</v>
      </c>
      <c r="N18" s="242">
        <v>2000</v>
      </c>
      <c r="O18" s="240" t="s">
        <v>114</v>
      </c>
      <c r="P18" s="247">
        <v>0.03</v>
      </c>
      <c r="Q18" s="248"/>
      <c r="R18" s="243">
        <v>40228</v>
      </c>
      <c r="S18" s="242">
        <v>2100</v>
      </c>
      <c r="T18" s="242">
        <v>2000</v>
      </c>
      <c r="U18" s="241" t="s">
        <v>97</v>
      </c>
      <c r="V18" s="51">
        <f t="shared" si="1"/>
        <v>1.1123287671232878</v>
      </c>
      <c r="W18" s="236"/>
      <c r="X18" s="238"/>
      <c r="Y18" s="236"/>
      <c r="Z18" s="242">
        <v>0</v>
      </c>
      <c r="AA18" s="242">
        <v>0</v>
      </c>
      <c r="AB18" s="241"/>
      <c r="AC18" s="240" t="s">
        <v>1034</v>
      </c>
      <c r="AD18" s="240" t="s">
        <v>1035</v>
      </c>
      <c r="AE18" s="240" t="s">
        <v>1035</v>
      </c>
      <c r="AF18" s="240" t="s">
        <v>1035</v>
      </c>
      <c r="AG18" s="241"/>
      <c r="AH18" s="156"/>
    </row>
    <row r="19" spans="5:34" ht="26.1" customHeight="1">
      <c r="E19" s="244" t="s">
        <v>171</v>
      </c>
      <c r="F19" s="241" t="s">
        <v>1028</v>
      </c>
      <c r="G19" s="45" t="str">
        <f t="shared" si="0"/>
        <v>000-00-00000</v>
      </c>
      <c r="H19" s="237" t="s">
        <v>1029</v>
      </c>
      <c r="I19" s="241" t="s">
        <v>1030</v>
      </c>
      <c r="J19" s="245" t="s">
        <v>58</v>
      </c>
      <c r="K19" s="241" t="s">
        <v>96</v>
      </c>
      <c r="L19" s="246">
        <v>39823</v>
      </c>
      <c r="M19" s="240" t="s">
        <v>59</v>
      </c>
      <c r="N19" s="242">
        <v>3000</v>
      </c>
      <c r="O19" s="240" t="s">
        <v>178</v>
      </c>
      <c r="P19" s="247">
        <v>0.02</v>
      </c>
      <c r="Q19" s="248" t="s">
        <v>429</v>
      </c>
      <c r="R19" s="243">
        <v>40161</v>
      </c>
      <c r="S19" s="242">
        <v>4000</v>
      </c>
      <c r="T19" s="242">
        <v>3000</v>
      </c>
      <c r="U19" s="241" t="s">
        <v>97</v>
      </c>
      <c r="V19" s="51">
        <f t="shared" si="1"/>
        <v>0.92602739726027394</v>
      </c>
      <c r="W19" s="236"/>
      <c r="X19" s="238"/>
      <c r="Y19" s="236"/>
      <c r="Z19" s="242">
        <v>0</v>
      </c>
      <c r="AA19" s="242">
        <v>0</v>
      </c>
      <c r="AB19" s="241"/>
      <c r="AC19" s="240"/>
      <c r="AD19" s="240"/>
      <c r="AE19" s="240"/>
      <c r="AF19" s="240"/>
      <c r="AG19" s="241"/>
      <c r="AH19" s="156"/>
    </row>
    <row r="20" spans="5:34" ht="26.1" customHeight="1">
      <c r="E20" s="244" t="s">
        <v>171</v>
      </c>
      <c r="F20" s="241" t="s">
        <v>1028</v>
      </c>
      <c r="G20" s="45" t="str">
        <f t="shared" si="0"/>
        <v>000-00-00000</v>
      </c>
      <c r="H20" s="237" t="s">
        <v>802</v>
      </c>
      <c r="I20" s="241" t="s">
        <v>1101</v>
      </c>
      <c r="J20" s="245" t="s">
        <v>58</v>
      </c>
      <c r="K20" s="241" t="s">
        <v>1033</v>
      </c>
      <c r="L20" s="246">
        <v>39824</v>
      </c>
      <c r="M20" s="240" t="s">
        <v>59</v>
      </c>
      <c r="N20" s="242">
        <v>2000</v>
      </c>
      <c r="O20" s="240" t="s">
        <v>114</v>
      </c>
      <c r="P20" s="247">
        <v>0.03</v>
      </c>
      <c r="Q20" s="248" t="s">
        <v>430</v>
      </c>
      <c r="R20" s="243">
        <v>40228</v>
      </c>
      <c r="S20" s="242">
        <v>2000</v>
      </c>
      <c r="T20" s="242">
        <v>2000</v>
      </c>
      <c r="U20" s="241" t="s">
        <v>97</v>
      </c>
      <c r="V20" s="51">
        <f t="shared" si="1"/>
        <v>1.106849315068493</v>
      </c>
      <c r="W20" s="236"/>
      <c r="X20" s="238"/>
      <c r="Y20" s="236"/>
      <c r="Z20" s="242">
        <v>0</v>
      </c>
      <c r="AA20" s="242">
        <v>0</v>
      </c>
      <c r="AB20" s="241"/>
      <c r="AC20" s="240" t="s">
        <v>1034</v>
      </c>
      <c r="AD20" s="240" t="s">
        <v>1035</v>
      </c>
      <c r="AE20" s="240" t="s">
        <v>1035</v>
      </c>
      <c r="AF20" s="240" t="s">
        <v>1035</v>
      </c>
      <c r="AG20" s="241"/>
      <c r="AH20" s="156"/>
    </row>
  </sheetData>
  <mergeCells count="6">
    <mergeCell ref="E4:Q4"/>
    <mergeCell ref="AG4:AG5"/>
    <mergeCell ref="R4:V4"/>
    <mergeCell ref="W4:X4"/>
    <mergeCell ref="Y4:AC4"/>
    <mergeCell ref="AD4:AF4"/>
  </mergeCells>
  <phoneticPr fontId="1" type="noConversion"/>
  <dataValidations count="9">
    <dataValidation type="list" allowBlank="1" showInputMessage="1" showErrorMessage="1" sqref="Q6:Q20">
      <formula1>동반투자자유형</formula1>
    </dataValidation>
    <dataValidation type="list" allowBlank="1" showInputMessage="1" showErrorMessage="1" sqref="U6:U20">
      <formula1>회수유형</formula1>
    </dataValidation>
    <dataValidation type="list" allowBlank="1" showInputMessage="1" showErrorMessage="1" sqref="O6:O20">
      <formula1>회수구분</formula1>
    </dataValidation>
    <dataValidation type="list" allowBlank="1" showInputMessage="1" showErrorMessage="1" sqref="Y6:Y20 W6:W20">
      <formula1>여부</formula1>
    </dataValidation>
    <dataValidation type="list" allowBlank="1" showInputMessage="1" showErrorMessage="1" sqref="M6:M20">
      <formula1>투자유형</formula1>
    </dataValidation>
    <dataValidation type="list" allowBlank="1" showInputMessage="1" showErrorMessage="1" sqref="J6:J20">
      <formula1>투자기업_법인유형</formula1>
    </dataValidation>
    <dataValidation type="list" allowBlank="1" showInputMessage="1" showErrorMessage="1" sqref="H6:H20">
      <formula1>펀드법적유형</formula1>
    </dataValidation>
    <dataValidation type="list" allowBlank="1" showInputMessage="1" showErrorMessage="1" sqref="E6:E20">
      <formula1>펀드계정구분</formula1>
    </dataValidation>
    <dataValidation allowBlank="1" showInputMessage="1" showErrorMessage="1" error="연월일을 입력" sqref="G5"/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rgb="FF92D050"/>
  </sheetPr>
  <dimension ref="A1:BF15"/>
  <sheetViews>
    <sheetView topLeftCell="E4" zoomScaleNormal="100" workbookViewId="0">
      <selection activeCell="E4" sqref="E4:G4"/>
    </sheetView>
  </sheetViews>
  <sheetFormatPr defaultColWidth="9" defaultRowHeight="16.5"/>
  <cols>
    <col min="1" max="4" width="0" style="67" hidden="1" customWidth="1"/>
    <col min="5" max="5" width="8.625" style="67" customWidth="1"/>
    <col min="6" max="7" width="10.625" style="67" customWidth="1"/>
    <col min="8" max="8" width="15.625" style="67" customWidth="1"/>
    <col min="9" max="9" width="10.625" style="67" customWidth="1"/>
    <col min="10" max="12" width="8.625" style="67" customWidth="1"/>
    <col min="13" max="13" width="12.375" style="67" customWidth="1"/>
    <col min="14" max="14" width="12.625" style="67" bestFit="1" customWidth="1"/>
    <col min="15" max="15" width="14.625" style="67" customWidth="1"/>
    <col min="16" max="16" width="18.625" style="67" customWidth="1"/>
    <col min="17" max="17" width="8.625" style="67" customWidth="1"/>
    <col min="18" max="18" width="7.375" style="67" customWidth="1"/>
    <col min="19" max="19" width="7.75" style="67" customWidth="1"/>
    <col min="20" max="20" width="20.625" style="67" customWidth="1"/>
    <col min="21" max="22" width="8.625" style="67" customWidth="1"/>
    <col min="23" max="23" width="4.625" style="67" customWidth="1"/>
    <col min="24" max="24" width="8.125" style="67" customWidth="1"/>
    <col min="25" max="29" width="7.625" style="67" customWidth="1"/>
    <col min="30" max="31" width="8.125" style="67" customWidth="1"/>
    <col min="32" max="34" width="7.625" style="67" customWidth="1"/>
    <col min="35" max="16384" width="9" style="67"/>
  </cols>
  <sheetData>
    <row r="1" spans="1:58" hidden="1"/>
    <row r="2" spans="1:58" hidden="1"/>
    <row r="3" spans="1:58" ht="22.5" hidden="1" customHeight="1"/>
    <row r="4" spans="1:58" ht="22.5" customHeight="1">
      <c r="E4" s="551" t="s">
        <v>326</v>
      </c>
      <c r="F4" s="551"/>
      <c r="G4" s="551"/>
      <c r="H4" s="551" t="s">
        <v>677</v>
      </c>
      <c r="I4" s="551"/>
      <c r="J4" s="551"/>
      <c r="K4" s="551"/>
      <c r="L4" s="551"/>
      <c r="M4" s="551"/>
      <c r="N4" s="551"/>
      <c r="O4" s="551"/>
      <c r="P4" s="551"/>
      <c r="Q4" s="551" t="s">
        <v>678</v>
      </c>
      <c r="R4" s="528" t="s">
        <v>679</v>
      </c>
      <c r="S4" s="551" t="s">
        <v>327</v>
      </c>
      <c r="T4" s="551"/>
      <c r="U4" s="551" t="s">
        <v>328</v>
      </c>
      <c r="V4" s="528" t="s">
        <v>329</v>
      </c>
      <c r="W4" s="542" t="s">
        <v>330</v>
      </c>
      <c r="X4" s="531"/>
      <c r="Y4" s="531"/>
      <c r="Z4" s="531"/>
      <c r="AA4" s="531"/>
      <c r="AB4" s="531"/>
      <c r="AC4" s="531"/>
      <c r="AD4" s="531"/>
      <c r="AE4" s="532"/>
      <c r="AF4" s="558" t="s">
        <v>331</v>
      </c>
      <c r="AG4" s="558"/>
      <c r="AH4" s="558"/>
    </row>
    <row r="5" spans="1:58" ht="54">
      <c r="E5" s="61" t="s">
        <v>332</v>
      </c>
      <c r="F5" s="13" t="s">
        <v>333</v>
      </c>
      <c r="G5" s="12" t="s">
        <v>334</v>
      </c>
      <c r="H5" s="61" t="s">
        <v>680</v>
      </c>
      <c r="I5" s="61" t="s">
        <v>681</v>
      </c>
      <c r="J5" s="61" t="s">
        <v>682</v>
      </c>
      <c r="K5" s="61" t="s">
        <v>683</v>
      </c>
      <c r="L5" s="61" t="s">
        <v>684</v>
      </c>
      <c r="M5" s="61" t="s">
        <v>685</v>
      </c>
      <c r="N5" s="61" t="s">
        <v>686</v>
      </c>
      <c r="O5" s="61" t="s">
        <v>687</v>
      </c>
      <c r="P5" s="61" t="s">
        <v>688</v>
      </c>
      <c r="Q5" s="551"/>
      <c r="R5" s="529"/>
      <c r="S5" s="61" t="s">
        <v>335</v>
      </c>
      <c r="T5" s="61" t="s">
        <v>336</v>
      </c>
      <c r="U5" s="551"/>
      <c r="V5" s="529"/>
      <c r="W5" s="61" t="s">
        <v>337</v>
      </c>
      <c r="X5" s="61" t="s">
        <v>338</v>
      </c>
      <c r="Y5" s="61" t="s">
        <v>339</v>
      </c>
      <c r="Z5" s="61" t="s">
        <v>340</v>
      </c>
      <c r="AA5" s="61" t="s">
        <v>341</v>
      </c>
      <c r="AB5" s="61" t="s">
        <v>342</v>
      </c>
      <c r="AC5" s="61" t="s">
        <v>343</v>
      </c>
      <c r="AD5" s="61" t="s">
        <v>344</v>
      </c>
      <c r="AE5" s="61" t="s">
        <v>713</v>
      </c>
      <c r="AF5" s="61" t="s">
        <v>345</v>
      </c>
      <c r="AG5" s="61" t="s">
        <v>346</v>
      </c>
      <c r="AH5" s="61" t="s">
        <v>347</v>
      </c>
    </row>
    <row r="6" spans="1:58" hidden="1">
      <c r="E6" s="34"/>
      <c r="F6" s="47"/>
      <c r="G6" s="34"/>
      <c r="H6" s="39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9"/>
      <c r="U6" s="108"/>
      <c r="V6" s="108"/>
      <c r="W6" s="109"/>
      <c r="X6" s="109"/>
      <c r="Y6" s="110"/>
      <c r="Z6" s="110"/>
      <c r="AA6" s="110"/>
      <c r="AB6" s="110"/>
      <c r="AC6" s="111"/>
      <c r="AD6" s="111"/>
      <c r="AE6" s="111"/>
      <c r="AF6" s="112"/>
      <c r="AG6" s="113"/>
      <c r="AH6" s="113"/>
    </row>
    <row r="7" spans="1:58" hidden="1">
      <c r="E7" s="34"/>
      <c r="F7" s="47"/>
      <c r="G7" s="34"/>
      <c r="H7" s="39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9"/>
      <c r="U7" s="108"/>
      <c r="V7" s="108"/>
      <c r="W7" s="109"/>
      <c r="X7" s="109"/>
      <c r="Y7" s="110"/>
      <c r="Z7" s="110"/>
      <c r="AA7" s="110"/>
      <c r="AB7" s="110"/>
      <c r="AC7" s="111"/>
      <c r="AD7" s="111"/>
      <c r="AE7" s="111"/>
      <c r="AF7" s="112"/>
      <c r="AG7" s="113"/>
      <c r="AH7" s="113"/>
    </row>
    <row r="8" spans="1:58" hidden="1">
      <c r="E8" s="34"/>
      <c r="F8" s="47"/>
      <c r="G8" s="34"/>
      <c r="H8" s="39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9"/>
      <c r="U8" s="108"/>
      <c r="V8" s="108"/>
      <c r="W8" s="109"/>
      <c r="X8" s="109"/>
      <c r="Y8" s="110"/>
      <c r="Z8" s="110"/>
      <c r="AA8" s="110"/>
      <c r="AB8" s="110"/>
      <c r="AC8" s="111"/>
      <c r="AD8" s="111"/>
      <c r="AE8" s="111"/>
      <c r="AF8" s="112"/>
      <c r="AG8" s="113"/>
      <c r="AH8" s="113"/>
    </row>
    <row r="9" spans="1:58" hidden="1">
      <c r="E9" s="34"/>
      <c r="F9" s="47"/>
      <c r="G9" s="34"/>
      <c r="H9" s="39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9"/>
      <c r="U9" s="108"/>
      <c r="V9" s="108"/>
      <c r="W9" s="109"/>
      <c r="X9" s="109"/>
      <c r="Y9" s="110"/>
      <c r="Z9" s="110"/>
      <c r="AA9" s="110"/>
      <c r="AB9" s="110"/>
      <c r="AC9" s="111"/>
      <c r="AD9" s="111"/>
      <c r="AE9" s="111"/>
      <c r="AF9" s="112"/>
      <c r="AG9" s="113"/>
      <c r="AH9" s="113"/>
    </row>
    <row r="10" spans="1:58" hidden="1">
      <c r="E10" s="34"/>
      <c r="F10" s="47"/>
      <c r="G10" s="34"/>
      <c r="H10" s="39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9"/>
      <c r="U10" s="108"/>
      <c r="V10" s="108"/>
      <c r="W10" s="109"/>
      <c r="X10" s="109"/>
      <c r="Y10" s="110"/>
      <c r="Z10" s="110"/>
      <c r="AA10" s="110"/>
      <c r="AB10" s="110"/>
      <c r="AC10" s="111"/>
      <c r="AD10" s="111"/>
      <c r="AE10" s="111"/>
      <c r="AF10" s="112"/>
      <c r="AG10" s="113"/>
      <c r="AH10" s="113"/>
    </row>
    <row r="11" spans="1:58" ht="27" customHeight="1">
      <c r="E11" s="2" t="s">
        <v>1034</v>
      </c>
      <c r="F11" s="2">
        <v>700101</v>
      </c>
      <c r="G11" s="2" t="s">
        <v>1036</v>
      </c>
      <c r="H11" s="281" t="s">
        <v>987</v>
      </c>
      <c r="I11" s="2"/>
      <c r="J11" s="2" t="s">
        <v>1037</v>
      </c>
      <c r="K11" s="2">
        <v>50</v>
      </c>
      <c r="L11" s="2" t="s">
        <v>113</v>
      </c>
      <c r="M11" s="2" t="s">
        <v>1037</v>
      </c>
      <c r="N11" s="2" t="s">
        <v>1044</v>
      </c>
      <c r="O11" s="2" t="s">
        <v>1045</v>
      </c>
      <c r="P11" s="2"/>
      <c r="Q11" s="2" t="s">
        <v>109</v>
      </c>
      <c r="R11" s="2" t="s">
        <v>113</v>
      </c>
      <c r="S11" s="2" t="s">
        <v>100</v>
      </c>
      <c r="T11" s="281"/>
      <c r="U11" s="282" cm="1">
        <f t="array" aca="1" ref="U11" ca="1">IF(ISBLANK($E11), "", SUMPRODUCT((OFFSET(대표이사_참여인력_경력,0,0,ROWS(대표이사_참여인력_경력),1)=$E11)*1, OFFSET(대표이사_참여인력_경력,0,13,ROWS(대표이사_참여인력_경력),1), (OFFSET(대표이사_참여인력_경력,0,14,ROWS(대표이사_참여인력_경력),1)="YES")*1) )</f>
        <v>23.75342465753425</v>
      </c>
      <c r="V11" s="282" cm="1">
        <f t="array" aca="1" ref="V11" ca="1">IF(ISBLANK($E11), "", SUMPRODUCT((OFFSET(대표이사_참여인력_경력,0,0,ROWS(대표이사_참여인력_경력),1)=$E11)*1, OFFSET(대표이사_참여인력_경력,0,13,ROWS(대표이사_참여인력_경력),1), (OFFSET(대표이사_참여인력_경력,0,14,ROWS(대표이사_참여인력_경력),1)="NO")*1, (OFFSET(대표이사_참여인력_경력,0,16,ROWS(대표이사_참여인력_경력),1)="YES")*1) )</f>
        <v>0</v>
      </c>
      <c r="W11" s="283" cm="1">
        <f t="array" aca="1" ref="W11" ca="1">IF(ISBLANK($E11), "", SUMPRODUCT((OFFSET(대표이사_참여인력_투자현황,0,0,ROWS(대표이사_참여인력_투자현황),1)=$E11)*1, ISTEXT(OFFSET(대표이사_참여인력_투자현황,0,8,ROWS(대표이사_참여인력_투자현황),1))*1))</f>
        <v>3</v>
      </c>
      <c r="X11" s="283" cm="1">
        <f t="array" aca="1" ref="X11" ca="1">IF(ISBLANK($E11), "", SUMPRODUCT((OFFSET(대표이사_참여인력_투자현황,0,0,ROWS(대표이사_참여인력_투자현황),1)=$E11)*1, (OFFSET(대표이사_참여인력_투자현황,0,17,ROWS(대표이사_참여인력_투자현황),1)="회수료")*1))</f>
        <v>1</v>
      </c>
      <c r="Y11" s="284" cm="1">
        <f t="array" aca="1" ref="Y11" ca="1">IF(ISBLANK($E11), "", SUMPRODUCT((OFFSET(대표이사_참여인력_투자현황,0,0,ROWS(대표이사_참여인력_투자현황),1)=$E11)*1, OFFSET(대표이사_참여인력_투자현황,0,15,ROWS(대표이사_참여인력_투자현황),1)))</f>
        <v>1900</v>
      </c>
      <c r="Z11" s="284">
        <f t="shared" ref="Z11:Z15" ca="1" si="0">IF(ISBLANK($E11), "", SUMPRODUCT((OFFSET(대표이사_참여인력_투자현황,0,0,ROWS(대표이사_참여인력_투자현황),1)=$E11)*1, OFFSET(대표이사_참여인력_투자현황,0,21,ROWS(대표이사_참여인력_투자현황),1)))</f>
        <v>1546</v>
      </c>
      <c r="AA11" s="284">
        <f t="shared" ref="AA11:AA15" ca="1" si="1">IF(ISBLANK($E11), "", SUMPRODUCT((OFFSET(대표이사_참여인력_투자현황,0,0,ROWS(대표이사_참여인력_투자현황),1)=$E11)*1, OFFSET(대표이사_참여인력_투자현황,0,28,ROWS(대표이사_참여인력_투자현황),1)))</f>
        <v>650</v>
      </c>
      <c r="AB11" s="284">
        <f t="shared" ref="AB11:AB15" ca="1" si="2">IF(ISBLANK($E11), "", SUMPRODUCT((OFFSET(대표이사_참여인력_투자현황,0,0,ROWS(대표이사_참여인력_투자현황),1)=$E11)*1, OFFSET(대표이사_참여인력_투자현황,0,29,ROWS(대표이사_참여인력_투자현황),1)))</f>
        <v>850</v>
      </c>
      <c r="AC11" s="285">
        <f t="shared" ref="AC11:AC15" ca="1" si="3">IFERROR(IF(ISBLANK($E11), "", SUMPRODUCT((OFFSET(대표이사_참여인력_투자현황,0,0,ROWS(대표이사_참여인력_투자현황),1)=$E11)*1, OFFSET(대표이사_참여인력_투자현황,0,15,ROWS(대표이사_참여인력_투자현황),1), OFFSET(대표이사_참여인력_투자현황,0,18,ROWS(대표이사_참여인력_투자현황),1))/Y11),0)</f>
        <v>0.12010526315789473</v>
      </c>
      <c r="AD11" s="285">
        <f t="shared" ref="AD11:AD15" ca="1" si="4">IFERROR(IF(ISBLANK($E11), "",IF(SUMPRODUCT(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= 0,    0,   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(OFFSET(대표이사_참여인력_투자현황,0,17,ROWS(대표이사_참여인력_투자현황),1)="회수료")*1, OFFSET(대표이사_참여인력_투자현황,0,18,ROWS(대표이사_참여인력_투자현황),1) ) /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    )),0)</f>
        <v>0.14599999999999999</v>
      </c>
      <c r="AE11" s="285">
        <f t="shared" ref="AE11:AE15" ca="1" si="5">IFERROR(IF(ISBLANK($E11), "",IF(SUMPRODUCT(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= 0,    0,   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(OFFSET(대표이사_참여인력_투자현황,0,17,ROWS(대표이사_참여인력_투자현황),1)="회수료")*1, OFFSET(대표이사_참여인력_투자현황,0,19,ROWS(대표이사_참여인력_투자현황),1) ) /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    )),0)</f>
        <v>1.1459999999999999</v>
      </c>
      <c r="AF11" s="286">
        <f t="shared" ref="AF11:AF15" ca="1" si="6">IF(ISBLANK($E11), "", SUMPRODUCT( (OFFSET(제안사_투자현황,0,24,ROWS(제안사_투자현황),1)=$E11)*1, (OFFSET(제안사_투자현황,0,10,ROWS(제안사_투자현황),1)&lt;&gt;"회수료")*1 ) )</f>
        <v>2</v>
      </c>
      <c r="AG11" s="287">
        <f t="shared" ref="AG11:AG15" ca="1" si="7">IF(ISBLANK($E11), "",  SUMPRODUCT( (OFFSET(제안사_투자현황,0,24,ROWS(제안사_투자현황),1)=$E11)*1, (OFFSET(제안사_투자현황,0,10,ROWS(제안사_투자현황),1)&lt;&gt;"회수료")*1, OFFSET(제안사_투자현황,0,21,ROWS(제안사_투자현황),1) ) )</f>
        <v>3000</v>
      </c>
      <c r="AH11" s="287">
        <f t="shared" ref="AH11:AH15" ca="1" si="8">IF(ISBLANK($E11), "",  SUMPRODUCT( (OFFSET(제안사_투자현황,0,24,ROWS(제안사_투자현황),1)=$E11)*1, (OFFSET(제안사_투자현황,0,10,ROWS(제안사_투자현황),1)&lt;&gt;"회수료")*1, OFFSET(제안사_투자현황,0,22,ROWS(제안사_투자현황),1) ) )</f>
        <v>2000</v>
      </c>
    </row>
    <row r="12" spans="1:58" s="190" customFormat="1" ht="27" customHeight="1">
      <c r="A12" s="164"/>
      <c r="B12" s="164"/>
      <c r="C12" s="164"/>
      <c r="D12" s="164"/>
      <c r="E12" s="2" t="s">
        <v>1038</v>
      </c>
      <c r="F12" s="2">
        <v>710101</v>
      </c>
      <c r="G12" s="2" t="s">
        <v>1036</v>
      </c>
      <c r="H12" s="281" t="s">
        <v>987</v>
      </c>
      <c r="I12" s="2" t="s">
        <v>1039</v>
      </c>
      <c r="J12" s="2" t="s">
        <v>1040</v>
      </c>
      <c r="K12" s="2"/>
      <c r="L12" s="177"/>
      <c r="M12" s="2"/>
      <c r="N12" s="2" t="s">
        <v>1046</v>
      </c>
      <c r="O12" s="2" t="s">
        <v>1047</v>
      </c>
      <c r="P12" s="2"/>
      <c r="Q12" s="177" t="s">
        <v>110</v>
      </c>
      <c r="R12" s="2" t="s">
        <v>113</v>
      </c>
      <c r="S12" s="2" t="s">
        <v>100</v>
      </c>
      <c r="T12" s="288"/>
      <c r="U12" s="282" cm="1">
        <f t="array" aca="1" ref="U12" ca="1">IF(ISBLANK($E12), "", SUMPRODUCT((OFFSET(대표이사_참여인력_경력,0,0,ROWS(대표이사_참여인력_경력),1)=$E12)*1, OFFSET(대표이사_참여인력_경력,0,13,ROWS(대표이사_참여인력_경력),1), (OFFSET(대표이사_참여인력_경력,0,14,ROWS(대표이사_참여인력_경력),1)="YES")*1) )</f>
        <v>14.008219178082191</v>
      </c>
      <c r="V12" s="282" cm="1">
        <f t="array" aca="1" ref="V12" ca="1">IF(ISBLANK($E12), "", SUMPRODUCT((OFFSET(대표이사_참여인력_경력,0,0,ROWS(대표이사_참여인력_경력),1)=$E12)*1, OFFSET(대표이사_참여인력_경력,0,13,ROWS(대표이사_참여인력_경력),1), (OFFSET(대표이사_참여인력_경력,0,14,ROWS(대표이사_참여인력_경력),1)="NO")*1, (OFFSET(대표이사_참여인력_경력,0,16,ROWS(대표이사_참여인력_경력),1)="YES")*1) )</f>
        <v>0</v>
      </c>
      <c r="W12" s="283" cm="1">
        <f t="array" aca="1" ref="W12" ca="1">IF(ISBLANK($E12), "", SUMPRODUCT((OFFSET(대표이사_참여인력_투자현황,0,0,ROWS(대표이사_참여인력_투자현황),1)=$E12)*1, ISTEXT(OFFSET(대표이사_참여인력_투자현황,0,8,ROWS(대표이사_참여인력_투자현황),1))*1))</f>
        <v>1</v>
      </c>
      <c r="X12" s="283" cm="1">
        <f t="array" aca="1" ref="X12" ca="1">IF(ISBLANK($E12), "", SUMPRODUCT((OFFSET(대표이사_참여인력_투자현황,0,0,ROWS(대표이사_참여인력_투자현황),1)=$E12)*1, (OFFSET(대표이사_참여인력_투자현황,0,17,ROWS(대표이사_참여인력_투자현황),1)="회수료")*1))</f>
        <v>1</v>
      </c>
      <c r="Y12" s="284" cm="1">
        <f t="array" aca="1" ref="Y12" ca="1">IF(ISBLANK($E12), "", SUMPRODUCT((OFFSET(대표이사_참여인력_투자현황,0,0,ROWS(대표이사_참여인력_투자현황),1)=$E12)*1, OFFSET(대표이사_참여인력_투자현황,0,15,ROWS(대표이사_참여인력_투자현황),1)))</f>
        <v>50000</v>
      </c>
      <c r="Z12" s="284">
        <f t="shared" ca="1" si="0"/>
        <v>0</v>
      </c>
      <c r="AA12" s="284">
        <f t="shared" ca="1" si="1"/>
        <v>0</v>
      </c>
      <c r="AB12" s="284">
        <f t="shared" ca="1" si="2"/>
        <v>0</v>
      </c>
      <c r="AC12" s="285">
        <f t="shared" ca="1" si="3"/>
        <v>-1</v>
      </c>
      <c r="AD12" s="285">
        <f t="shared" ca="1" si="4"/>
        <v>-1</v>
      </c>
      <c r="AE12" s="285">
        <f t="shared" ca="1" si="5"/>
        <v>0</v>
      </c>
      <c r="AF12" s="286">
        <f t="shared" ca="1" si="6"/>
        <v>0</v>
      </c>
      <c r="AG12" s="287">
        <f t="shared" ca="1" si="7"/>
        <v>0</v>
      </c>
      <c r="AH12" s="287">
        <f t="shared" ca="1" si="8"/>
        <v>0</v>
      </c>
      <c r="AI12" s="158"/>
      <c r="AJ12" s="158"/>
      <c r="AK12" s="158"/>
      <c r="AL12" s="158"/>
      <c r="AM12" s="158"/>
      <c r="AN12" s="158"/>
      <c r="AO12" s="158"/>
      <c r="AP12" s="158"/>
      <c r="AQ12" s="158"/>
      <c r="AR12" s="158"/>
      <c r="AS12" s="158"/>
      <c r="AT12" s="158"/>
      <c r="AU12" s="158"/>
      <c r="AV12" s="158"/>
      <c r="AW12" s="158"/>
      <c r="AX12" s="158"/>
      <c r="AY12" s="158"/>
      <c r="AZ12" s="158"/>
      <c r="BA12" s="158"/>
      <c r="BB12" s="158"/>
      <c r="BC12" s="158"/>
      <c r="BD12" s="158"/>
      <c r="BE12" s="158"/>
      <c r="BF12" s="158"/>
    </row>
    <row r="13" spans="1:58" s="190" customFormat="1" ht="27" customHeight="1">
      <c r="A13" s="164"/>
      <c r="B13" s="164"/>
      <c r="C13" s="164"/>
      <c r="D13" s="164"/>
      <c r="E13" s="2" t="s">
        <v>1041</v>
      </c>
      <c r="F13" s="2">
        <v>720101</v>
      </c>
      <c r="G13" s="2" t="s">
        <v>1036</v>
      </c>
      <c r="H13" s="281" t="s">
        <v>987</v>
      </c>
      <c r="I13" s="2" t="s">
        <v>1039</v>
      </c>
      <c r="J13" s="2" t="s">
        <v>1040</v>
      </c>
      <c r="K13" s="2"/>
      <c r="L13" s="177"/>
      <c r="M13" s="2"/>
      <c r="N13" s="2" t="s">
        <v>1046</v>
      </c>
      <c r="O13" s="2" t="s">
        <v>1047</v>
      </c>
      <c r="P13" s="2"/>
      <c r="Q13" s="177" t="s">
        <v>110</v>
      </c>
      <c r="R13" s="2" t="s">
        <v>113</v>
      </c>
      <c r="S13" s="2" t="s">
        <v>100</v>
      </c>
      <c r="T13" s="288"/>
      <c r="U13" s="282" cm="1">
        <f t="array" aca="1" ref="U13" ca="1">IF(ISBLANK($E13), "", SUMPRODUCT((OFFSET(대표이사_참여인력_경력,0,0,ROWS(대표이사_참여인력_경력),1)=$E13)*1, OFFSET(대표이사_참여인력_경력,0,13,ROWS(대표이사_참여인력_경력),1), (OFFSET(대표이사_참여인력_경력,0,14,ROWS(대표이사_참여인력_경력),1)="YES")*1) )</f>
        <v>0</v>
      </c>
      <c r="V13" s="282" cm="1">
        <f t="array" aca="1" ref="V13" ca="1">IF(ISBLANK($E13), "", SUMPRODUCT((OFFSET(대표이사_참여인력_경력,0,0,ROWS(대표이사_참여인력_경력),1)=$E13)*1, OFFSET(대표이사_참여인력_경력,0,13,ROWS(대표이사_참여인력_경력),1), (OFFSET(대표이사_참여인력_경력,0,14,ROWS(대표이사_참여인력_경력),1)="NO")*1, (OFFSET(대표이사_참여인력_경력,0,16,ROWS(대표이사_참여인력_경력),1)="YES")*1) )</f>
        <v>0</v>
      </c>
      <c r="W13" s="283" cm="1">
        <f t="array" aca="1" ref="W13" ca="1">IF(ISBLANK($E13), "", SUMPRODUCT((OFFSET(대표이사_참여인력_투자현황,0,0,ROWS(대표이사_참여인력_투자현황),1)=$E13)*1, ISTEXT(OFFSET(대표이사_참여인력_투자현황,0,8,ROWS(대표이사_참여인력_투자현황),1))*1))</f>
        <v>2</v>
      </c>
      <c r="X13" s="283" cm="1">
        <f t="array" aca="1" ref="X13" ca="1">IF(ISBLANK($E13), "", SUMPRODUCT((OFFSET(대표이사_참여인력_투자현황,0,0,ROWS(대표이사_참여인력_투자현황),1)=$E13)*1, (OFFSET(대표이사_참여인력_투자현황,0,17,ROWS(대표이사_참여인력_투자현황),1)="회수료")*1))</f>
        <v>0</v>
      </c>
      <c r="Y13" s="284" cm="1">
        <f t="array" aca="1" ref="Y13" ca="1">IF(ISBLANK($E13), "", SUMPRODUCT((OFFSET(대표이사_참여인력_투자현황,0,0,ROWS(대표이사_참여인력_투자현황),1)=$E13)*1, OFFSET(대표이사_참여인력_투자현황,0,15,ROWS(대표이사_참여인력_투자현황),1)))</f>
        <v>250</v>
      </c>
      <c r="Z13" s="284">
        <f t="shared" ca="1" si="0"/>
        <v>290</v>
      </c>
      <c r="AA13" s="284">
        <f t="shared" ca="1" si="1"/>
        <v>0</v>
      </c>
      <c r="AB13" s="284">
        <f t="shared" ca="1" si="2"/>
        <v>0</v>
      </c>
      <c r="AC13" s="285">
        <f t="shared" ca="1" si="3"/>
        <v>0</v>
      </c>
      <c r="AD13" s="285">
        <f t="shared" ca="1" si="4"/>
        <v>0</v>
      </c>
      <c r="AE13" s="285">
        <f t="shared" ca="1" si="5"/>
        <v>0</v>
      </c>
      <c r="AF13" s="286">
        <f t="shared" ca="1" si="6"/>
        <v>0</v>
      </c>
      <c r="AG13" s="287">
        <f t="shared" ca="1" si="7"/>
        <v>0</v>
      </c>
      <c r="AH13" s="287">
        <f t="shared" ca="1" si="8"/>
        <v>0</v>
      </c>
      <c r="AI13" s="158"/>
      <c r="AJ13" s="158"/>
      <c r="AK13" s="158"/>
      <c r="AL13" s="158"/>
      <c r="AM13" s="158"/>
      <c r="AN13" s="158"/>
      <c r="AO13" s="158"/>
      <c r="AP13" s="158"/>
      <c r="AQ13" s="158"/>
      <c r="AR13" s="158"/>
      <c r="AS13" s="158"/>
      <c r="AT13" s="158"/>
      <c r="AU13" s="158"/>
      <c r="AV13" s="158"/>
      <c r="AW13" s="158"/>
      <c r="AX13" s="158"/>
      <c r="AY13" s="158"/>
      <c r="AZ13" s="158"/>
      <c r="BA13" s="158"/>
      <c r="BB13" s="158"/>
      <c r="BC13" s="158"/>
      <c r="BD13" s="158"/>
      <c r="BE13" s="158"/>
      <c r="BF13" s="158"/>
    </row>
    <row r="14" spans="1:58" ht="27" customHeight="1">
      <c r="E14" s="2" t="s">
        <v>1042</v>
      </c>
      <c r="F14" s="2">
        <v>730101</v>
      </c>
      <c r="G14" s="2" t="s">
        <v>1036</v>
      </c>
      <c r="H14" s="281" t="s">
        <v>987</v>
      </c>
      <c r="I14" s="2" t="s">
        <v>1039</v>
      </c>
      <c r="J14" s="2" t="s">
        <v>1040</v>
      </c>
      <c r="K14" s="2"/>
      <c r="L14" s="2"/>
      <c r="M14" s="2"/>
      <c r="N14" s="2" t="s">
        <v>1046</v>
      </c>
      <c r="O14" s="2" t="s">
        <v>1047</v>
      </c>
      <c r="P14" s="2"/>
      <c r="Q14" s="177" t="s">
        <v>110</v>
      </c>
      <c r="R14" s="2" t="s">
        <v>100</v>
      </c>
      <c r="S14" s="2" t="s">
        <v>100</v>
      </c>
      <c r="T14" s="281"/>
      <c r="U14" s="282" cm="1">
        <f t="array" aca="1" ref="U14" ca="1">IF(ISBLANK($E14), "", SUMPRODUCT((OFFSET(대표이사_참여인력_경력,0,0,ROWS(대표이사_참여인력_경력),1)=$E14)*1, OFFSET(대표이사_참여인력_경력,0,13,ROWS(대표이사_참여인력_경력),1), (OFFSET(대표이사_참여인력_경력,0,14,ROWS(대표이사_참여인력_경력),1)="YES")*1) )</f>
        <v>0</v>
      </c>
      <c r="V14" s="282" cm="1">
        <f t="array" aca="1" ref="V14" ca="1">IF(ISBLANK($E14), "", SUMPRODUCT((OFFSET(대표이사_참여인력_경력,0,0,ROWS(대표이사_참여인력_경력),1)=$E14)*1, OFFSET(대표이사_참여인력_경력,0,13,ROWS(대표이사_참여인력_경력),1), (OFFSET(대표이사_참여인력_경력,0,14,ROWS(대표이사_참여인력_경력),1)="NO")*1, (OFFSET(대표이사_참여인력_경력,0,16,ROWS(대표이사_참여인력_경력),1)="YES")*1) )</f>
        <v>0</v>
      </c>
      <c r="W14" s="283" cm="1">
        <f t="array" aca="1" ref="W14" ca="1">IF(ISBLANK($E14), "", SUMPRODUCT((OFFSET(대표이사_참여인력_투자현황,0,0,ROWS(대표이사_참여인력_투자현황),1)=$E14)*1, ISTEXT(OFFSET(대표이사_참여인력_투자현황,0,8,ROWS(대표이사_참여인력_투자현황),1))*1))</f>
        <v>1</v>
      </c>
      <c r="X14" s="283">
        <f t="shared" ref="X14:X15" ca="1" si="9">IF(ISBLANK($E14), "", SUMPRODUCT((OFFSET(대표이사_참여인력_투자현황,0,0,ROWS(대표이사_참여인력_투자현황),1)=$E14)*1, (OFFSET(대표이사_참여인력_투자현황,0,17,ROWS(대표이사_참여인력_투자현황),1)="회수료")*1))</f>
        <v>1</v>
      </c>
      <c r="Y14" s="284" cm="1">
        <f t="array" aca="1" ref="Y14" ca="1">IF(ISBLANK($E14), "", SUMPRODUCT((OFFSET(대표이사_참여인력_투자현황,0,0,ROWS(대표이사_참여인력_투자현황),1)=$E14)*1, OFFSET(대표이사_참여인력_투자현황,0,15,ROWS(대표이사_참여인력_투자현황),1)))</f>
        <v>390</v>
      </c>
      <c r="Z14" s="284">
        <f t="shared" ca="1" si="0"/>
        <v>200</v>
      </c>
      <c r="AA14" s="284">
        <f t="shared" ca="1" si="1"/>
        <v>0</v>
      </c>
      <c r="AB14" s="284">
        <f t="shared" ca="1" si="2"/>
        <v>0</v>
      </c>
      <c r="AC14" s="285">
        <f t="shared" ca="1" si="3"/>
        <v>0</v>
      </c>
      <c r="AD14" s="285">
        <f t="shared" ca="1" si="4"/>
        <v>0</v>
      </c>
      <c r="AE14" s="285">
        <f t="shared" ca="1" si="5"/>
        <v>0.51282051282051277</v>
      </c>
      <c r="AF14" s="286">
        <f t="shared" ca="1" si="6"/>
        <v>0</v>
      </c>
      <c r="AG14" s="287">
        <f t="shared" ca="1" si="7"/>
        <v>0</v>
      </c>
      <c r="AH14" s="287">
        <f t="shared" ca="1" si="8"/>
        <v>0</v>
      </c>
    </row>
    <row r="15" spans="1:58" ht="27" customHeight="1">
      <c r="E15" s="2" t="s">
        <v>1043</v>
      </c>
      <c r="F15" s="2">
        <v>700101</v>
      </c>
      <c r="G15" s="2" t="s">
        <v>1036</v>
      </c>
      <c r="H15" s="281" t="s">
        <v>987</v>
      </c>
      <c r="I15" s="2" t="s">
        <v>1039</v>
      </c>
      <c r="J15" s="2" t="s">
        <v>1040</v>
      </c>
      <c r="K15" s="2"/>
      <c r="L15" s="2"/>
      <c r="M15" s="2"/>
      <c r="N15" s="2" t="s">
        <v>1046</v>
      </c>
      <c r="O15" s="2" t="s">
        <v>1047</v>
      </c>
      <c r="P15" s="2"/>
      <c r="Q15" s="2" t="s">
        <v>170</v>
      </c>
      <c r="R15" s="2" t="s">
        <v>100</v>
      </c>
      <c r="S15" s="2" t="s">
        <v>100</v>
      </c>
      <c r="T15" s="281"/>
      <c r="U15" s="282" cm="1">
        <f t="array" aca="1" ref="U15" ca="1">IF(ISBLANK($E15), "", SUMPRODUCT((OFFSET(대표이사_참여인력_경력,0,0,ROWS(대표이사_참여인력_경력),1)=$E15)*1, OFFSET(대표이사_참여인력_경력,0,13,ROWS(대표이사_참여인력_경력),1), (OFFSET(대표이사_참여인력_경력,0,14,ROWS(대표이사_참여인력_경력),1)="YES")*1) )</f>
        <v>0</v>
      </c>
      <c r="V15" s="282" cm="1">
        <f t="array" aca="1" ref="V15" ca="1">IF(ISBLANK($E15), "", SUMPRODUCT((OFFSET(대표이사_참여인력_경력,0,0,ROWS(대표이사_참여인력_경력),1)=$E15)*1, OFFSET(대표이사_참여인력_경력,0,13,ROWS(대표이사_참여인력_경력),1), (OFFSET(대표이사_참여인력_경력,0,14,ROWS(대표이사_참여인력_경력),1)="NO")*1, (OFFSET(대표이사_참여인력_경력,0,16,ROWS(대표이사_참여인력_경력),1)="YES")*1) )</f>
        <v>0</v>
      </c>
      <c r="W15" s="283" cm="1">
        <f t="array" aca="1" ref="W15" ca="1">IF(ISBLANK($E15), "", SUMPRODUCT((OFFSET(대표이사_참여인력_투자현황,0,0,ROWS(대표이사_참여인력_투자현황),1)=$E15)*1, ISTEXT(OFFSET(대표이사_참여인력_투자현황,0,8,ROWS(대표이사_참여인력_투자현황),1))*1))</f>
        <v>0</v>
      </c>
      <c r="X15" s="283">
        <f t="shared" ca="1" si="9"/>
        <v>0</v>
      </c>
      <c r="Y15" s="284" cm="1">
        <f t="array" aca="1" ref="Y15" ca="1">IF(ISBLANK($E15), "", SUMPRODUCT((OFFSET(대표이사_참여인력_투자현황,0,0,ROWS(대표이사_참여인력_투자현황),1)=$E15)*1, OFFSET(대표이사_참여인력_투자현황,0,15,ROWS(대표이사_참여인력_투자현황),1)))</f>
        <v>0</v>
      </c>
      <c r="Z15" s="284">
        <f t="shared" ca="1" si="0"/>
        <v>0</v>
      </c>
      <c r="AA15" s="284">
        <f t="shared" ca="1" si="1"/>
        <v>0</v>
      </c>
      <c r="AB15" s="284">
        <f t="shared" ca="1" si="2"/>
        <v>0</v>
      </c>
      <c r="AC15" s="285">
        <f t="shared" ca="1" si="3"/>
        <v>0</v>
      </c>
      <c r="AD15" s="285">
        <f t="shared" ca="1" si="4"/>
        <v>0</v>
      </c>
      <c r="AE15" s="285">
        <f t="shared" ca="1" si="5"/>
        <v>0</v>
      </c>
      <c r="AF15" s="286">
        <f t="shared" ca="1" si="6"/>
        <v>0</v>
      </c>
      <c r="AG15" s="287">
        <f t="shared" ca="1" si="7"/>
        <v>0</v>
      </c>
      <c r="AH15" s="287">
        <f t="shared" ca="1" si="8"/>
        <v>0</v>
      </c>
    </row>
  </sheetData>
  <mergeCells count="9">
    <mergeCell ref="U4:U5"/>
    <mergeCell ref="AF4:AH4"/>
    <mergeCell ref="E4:G4"/>
    <mergeCell ref="H4:P4"/>
    <mergeCell ref="Q4:Q5"/>
    <mergeCell ref="S4:T4"/>
    <mergeCell ref="V4:V5"/>
    <mergeCell ref="R4:R5"/>
    <mergeCell ref="W4:AE4"/>
  </mergeCells>
  <phoneticPr fontId="1" type="noConversion"/>
  <dataValidations count="4">
    <dataValidation type="list" allowBlank="1" showInputMessage="1" showErrorMessage="1" sqref="L6:L15 R6:R15">
      <formula1>여부</formula1>
    </dataValidation>
    <dataValidation type="list" allowBlank="1" showInputMessage="1" showErrorMessage="1" error="목록에서 선택" sqref="S6:S15">
      <formula1>여부</formula1>
    </dataValidation>
    <dataValidation type="list" allowBlank="1" showInputMessage="1" showErrorMessage="1" sqref="Q6:Q15">
      <formula1>참여인력구분</formula1>
    </dataValidation>
    <dataValidation type="decimal" allowBlank="1" showInputMessage="1" showErrorMessage="1" sqref="K6:K15">
      <formula1>0</formula1>
      <formula2>100</formula2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rgb="FF92D050"/>
  </sheetPr>
  <dimension ref="A1:BC63"/>
  <sheetViews>
    <sheetView topLeftCell="E4" zoomScale="70" zoomScaleNormal="70" workbookViewId="0">
      <selection activeCell="E4" sqref="E4:F4"/>
    </sheetView>
  </sheetViews>
  <sheetFormatPr defaultColWidth="9" defaultRowHeight="13.5"/>
  <cols>
    <col min="1" max="4" width="9" style="16" hidden="1" customWidth="1"/>
    <col min="5" max="5" width="6.625" style="16" customWidth="1"/>
    <col min="6" max="6" width="10.625" style="16" customWidth="1"/>
    <col min="7" max="7" width="14.375" style="16" customWidth="1"/>
    <col min="8" max="8" width="14.125" style="16" customWidth="1"/>
    <col min="9" max="9" width="14.375" style="16" customWidth="1"/>
    <col min="10" max="10" width="11.625" style="16" customWidth="1"/>
    <col min="11" max="11" width="11.75" style="16" customWidth="1"/>
    <col min="12" max="12" width="9.5" style="16" customWidth="1"/>
    <col min="13" max="13" width="10.625" style="16" customWidth="1"/>
    <col min="14" max="14" width="11" style="16" customWidth="1"/>
    <col min="15" max="15" width="12.625" style="16" customWidth="1"/>
    <col min="16" max="16" width="15.25" style="16" customWidth="1"/>
    <col min="17" max="17" width="22.75" style="16" customWidth="1"/>
    <col min="18" max="18" width="10.625" style="16" customWidth="1"/>
    <col min="19" max="19" width="8.625" style="16" customWidth="1"/>
    <col min="20" max="21" width="7.625" style="16" customWidth="1"/>
    <col min="22" max="22" width="9.625" style="16" customWidth="1"/>
    <col min="23" max="23" width="7.625" style="16" customWidth="1"/>
    <col min="24" max="24" width="10.375" style="16" customWidth="1"/>
    <col min="25" max="25" width="10.625" style="188" customWidth="1"/>
    <col min="26" max="27" width="7.625" style="16" customWidth="1"/>
    <col min="28" max="28" width="8.625" style="16" customWidth="1"/>
    <col min="29" max="29" width="8" style="16" bestFit="1" customWidth="1"/>
    <col min="30" max="30" width="6.5" style="16" customWidth="1"/>
    <col min="31" max="31" width="6.625" style="16" customWidth="1"/>
    <col min="32" max="32" width="4.625" style="16" customWidth="1"/>
    <col min="33" max="34" width="7.625" style="16" customWidth="1"/>
    <col min="35" max="35" width="18.625" style="16" customWidth="1"/>
    <col min="36" max="37" width="10.625" style="16" customWidth="1"/>
    <col min="38" max="38" width="12.625" style="188" customWidth="1"/>
    <col min="39" max="39" width="5.75" style="16" customWidth="1"/>
    <col min="40" max="40" width="5.875" style="16" customWidth="1"/>
    <col min="41" max="43" width="6.625" style="16" customWidth="1"/>
    <col min="44" max="44" width="28.125" style="16" customWidth="1"/>
    <col min="45" max="45" width="19.25" style="16" customWidth="1"/>
    <col min="46" max="47" width="16.125" style="16" customWidth="1"/>
    <col min="48" max="49" width="9.75" style="16" bestFit="1" customWidth="1"/>
    <col min="50" max="50" width="6.375" style="16" customWidth="1"/>
    <col min="51" max="51" width="10.625" style="16" customWidth="1"/>
    <col min="52" max="52" width="6.625" style="16" customWidth="1"/>
    <col min="53" max="54" width="9.625" style="16" customWidth="1"/>
    <col min="55" max="16384" width="9" style="16"/>
  </cols>
  <sheetData>
    <row r="1" spans="1:55" hidden="1"/>
    <row r="2" spans="1:55" ht="9.75" hidden="1" customHeight="1"/>
    <row r="3" spans="1:55" ht="29.25" hidden="1" customHeight="1" thickBot="1"/>
    <row r="4" spans="1:55" ht="48.75" customHeight="1">
      <c r="E4" s="558" t="s">
        <v>326</v>
      </c>
      <c r="F4" s="558"/>
      <c r="G4" s="558" t="s">
        <v>348</v>
      </c>
      <c r="H4" s="558"/>
      <c r="I4" s="558" t="s">
        <v>349</v>
      </c>
      <c r="J4" s="558"/>
      <c r="K4" s="558"/>
      <c r="L4" s="558"/>
      <c r="M4" s="542" t="s">
        <v>350</v>
      </c>
      <c r="N4" s="531"/>
      <c r="O4" s="531"/>
      <c r="P4" s="531"/>
      <c r="Q4" s="531"/>
      <c r="R4" s="531"/>
      <c r="S4" s="531"/>
      <c r="T4" s="531"/>
      <c r="U4" s="531"/>
      <c r="V4" s="531"/>
      <c r="W4" s="531"/>
      <c r="X4" s="532"/>
      <c r="Y4" s="552" t="s">
        <v>235</v>
      </c>
      <c r="Z4" s="553"/>
      <c r="AA4" s="553"/>
      <c r="AB4" s="553"/>
      <c r="AC4" s="554"/>
      <c r="AD4" s="542" t="s">
        <v>236</v>
      </c>
      <c r="AE4" s="532"/>
      <c r="AF4" s="558" t="s">
        <v>237</v>
      </c>
      <c r="AG4" s="558"/>
      <c r="AH4" s="558"/>
      <c r="AI4" s="558"/>
      <c r="AJ4" s="541" t="s">
        <v>351</v>
      </c>
      <c r="AK4" s="541"/>
      <c r="AL4" s="559" t="s">
        <v>117</v>
      </c>
      <c r="AM4" s="541" t="s">
        <v>352</v>
      </c>
      <c r="AN4" s="541"/>
      <c r="AO4" s="541"/>
      <c r="AP4" s="541"/>
      <c r="AQ4" s="541"/>
      <c r="AR4" s="543"/>
      <c r="AS4" s="563" t="s">
        <v>353</v>
      </c>
      <c r="AT4" s="564"/>
      <c r="AU4" s="564"/>
      <c r="AV4" s="564"/>
      <c r="AW4" s="564"/>
      <c r="AX4" s="565"/>
      <c r="AY4" s="561" t="s">
        <v>238</v>
      </c>
      <c r="AZ4" s="558" t="s">
        <v>354</v>
      </c>
      <c r="BA4" s="558"/>
      <c r="BB4" s="558"/>
      <c r="BC4" s="160"/>
    </row>
    <row r="5" spans="1:55" ht="51.95" customHeight="1">
      <c r="A5" s="157"/>
      <c r="E5" s="61" t="s">
        <v>332</v>
      </c>
      <c r="F5" s="13" t="s">
        <v>333</v>
      </c>
      <c r="G5" s="63" t="s">
        <v>355</v>
      </c>
      <c r="H5" s="63" t="s">
        <v>356</v>
      </c>
      <c r="I5" s="63" t="s">
        <v>357</v>
      </c>
      <c r="J5" s="63" t="s">
        <v>293</v>
      </c>
      <c r="K5" s="63" t="s">
        <v>294</v>
      </c>
      <c r="L5" s="63" t="s">
        <v>356</v>
      </c>
      <c r="M5" s="57" t="s">
        <v>358</v>
      </c>
      <c r="N5" s="62" t="s">
        <v>359</v>
      </c>
      <c r="O5" s="61" t="s">
        <v>360</v>
      </c>
      <c r="P5" s="61" t="s">
        <v>689</v>
      </c>
      <c r="Q5" s="61" t="s">
        <v>361</v>
      </c>
      <c r="R5" s="10" t="s">
        <v>362</v>
      </c>
      <c r="S5" s="61" t="s">
        <v>363</v>
      </c>
      <c r="T5" s="61" t="s">
        <v>364</v>
      </c>
      <c r="U5" s="61" t="s">
        <v>365</v>
      </c>
      <c r="V5" s="63" t="s">
        <v>366</v>
      </c>
      <c r="W5" s="11" t="s">
        <v>367</v>
      </c>
      <c r="X5" s="11" t="s">
        <v>714</v>
      </c>
      <c r="Y5" s="6" t="s">
        <v>368</v>
      </c>
      <c r="Z5" s="61" t="s">
        <v>340</v>
      </c>
      <c r="AA5" s="61" t="s">
        <v>369</v>
      </c>
      <c r="AB5" s="63" t="s">
        <v>370</v>
      </c>
      <c r="AC5" s="63" t="s">
        <v>371</v>
      </c>
      <c r="AD5" s="61" t="s">
        <v>372</v>
      </c>
      <c r="AE5" s="61" t="s">
        <v>373</v>
      </c>
      <c r="AF5" s="61" t="s">
        <v>374</v>
      </c>
      <c r="AG5" s="61" t="s">
        <v>369</v>
      </c>
      <c r="AH5" s="213" t="s">
        <v>375</v>
      </c>
      <c r="AI5" s="213" t="s">
        <v>376</v>
      </c>
      <c r="AJ5" s="6" t="s">
        <v>377</v>
      </c>
      <c r="AK5" s="6" t="s">
        <v>378</v>
      </c>
      <c r="AL5" s="560"/>
      <c r="AM5" s="59" t="s">
        <v>379</v>
      </c>
      <c r="AN5" s="59" t="s">
        <v>380</v>
      </c>
      <c r="AO5" s="59" t="s">
        <v>381</v>
      </c>
      <c r="AP5" s="59" t="s">
        <v>382</v>
      </c>
      <c r="AQ5" s="61" t="s">
        <v>383</v>
      </c>
      <c r="AR5" s="56" t="s">
        <v>384</v>
      </c>
      <c r="AS5" s="21" t="s">
        <v>385</v>
      </c>
      <c r="AT5" s="55" t="s">
        <v>386</v>
      </c>
      <c r="AU5" s="61" t="s">
        <v>387</v>
      </c>
      <c r="AV5" s="61" t="s">
        <v>388</v>
      </c>
      <c r="AW5" s="61" t="s">
        <v>389</v>
      </c>
      <c r="AX5" s="28" t="s">
        <v>390</v>
      </c>
      <c r="AY5" s="562"/>
      <c r="AZ5" s="61" t="s">
        <v>332</v>
      </c>
      <c r="BA5" s="61" t="s">
        <v>391</v>
      </c>
      <c r="BB5" s="61" t="s">
        <v>392</v>
      </c>
      <c r="BC5" s="194"/>
    </row>
    <row r="6" spans="1:55" ht="27.75" hidden="1" customHeight="1">
      <c r="A6" s="176" t="s">
        <v>816</v>
      </c>
      <c r="E6" s="90"/>
      <c r="F6" s="91"/>
      <c r="G6" s="50"/>
      <c r="H6" s="92"/>
      <c r="I6" s="47"/>
      <c r="J6" s="46"/>
      <c r="K6" s="46"/>
      <c r="L6" s="92"/>
      <c r="M6" s="100"/>
      <c r="N6" s="101"/>
      <c r="O6" s="102"/>
      <c r="P6" s="34"/>
      <c r="Q6" s="34"/>
      <c r="R6" s="46"/>
      <c r="S6" s="34"/>
      <c r="T6" s="42"/>
      <c r="U6" s="103"/>
      <c r="V6" s="47"/>
      <c r="W6" s="48"/>
      <c r="X6" s="48"/>
      <c r="Y6" s="172"/>
      <c r="Z6" s="42"/>
      <c r="AA6" s="42"/>
      <c r="AB6" s="47"/>
      <c r="AC6" s="51"/>
      <c r="AD6" s="52"/>
      <c r="AE6" s="53"/>
      <c r="AF6" s="90"/>
      <c r="AG6" s="42"/>
      <c r="AH6" s="42"/>
      <c r="AI6" s="39"/>
      <c r="AJ6" s="46"/>
      <c r="AK6" s="46"/>
      <c r="AL6" s="193"/>
      <c r="AM6" s="90"/>
      <c r="AN6" s="90"/>
      <c r="AO6" s="90"/>
      <c r="AP6" s="90"/>
      <c r="AQ6" s="90"/>
      <c r="AR6" s="104"/>
      <c r="AS6" s="105"/>
      <c r="AT6" s="106"/>
      <c r="AU6" s="34"/>
      <c r="AV6" s="44"/>
      <c r="AW6" s="44"/>
      <c r="AX6" s="107"/>
      <c r="AY6" s="100"/>
      <c r="AZ6" s="90"/>
      <c r="BA6" s="50"/>
      <c r="BB6" s="49"/>
      <c r="BC6" s="160"/>
    </row>
    <row r="7" spans="1:55" s="157" customFormat="1" hidden="1">
      <c r="A7" s="157" t="e">
        <f>IF(#REF!=0,IF( AND(#REF!&gt;=#REF!,#REF!&lt;=#REF!,#REF!=1),1,0),0)</f>
        <v>#REF!</v>
      </c>
      <c r="E7" s="90"/>
      <c r="F7" s="91"/>
      <c r="G7" s="50"/>
      <c r="H7" s="92"/>
      <c r="I7" s="47"/>
      <c r="J7" s="46"/>
      <c r="K7" s="46"/>
      <c r="L7" s="92"/>
      <c r="M7" s="100"/>
      <c r="N7" s="101"/>
      <c r="O7" s="102"/>
      <c r="P7" s="34"/>
      <c r="Q7" s="34"/>
      <c r="R7" s="46"/>
      <c r="S7" s="34"/>
      <c r="T7" s="42"/>
      <c r="U7" s="103"/>
      <c r="V7" s="47"/>
      <c r="W7" s="48"/>
      <c r="X7" s="48"/>
      <c r="Y7" s="172"/>
      <c r="Z7" s="42"/>
      <c r="AA7" s="42"/>
      <c r="AB7" s="47"/>
      <c r="AC7" s="51"/>
      <c r="AD7" s="52"/>
      <c r="AE7" s="53"/>
      <c r="AF7" s="90"/>
      <c r="AG7" s="42"/>
      <c r="AH7" s="42"/>
      <c r="AI7" s="39"/>
      <c r="AJ7" s="46"/>
      <c r="AK7" s="46"/>
      <c r="AL7" s="193"/>
      <c r="AM7" s="90"/>
      <c r="AN7" s="90"/>
      <c r="AO7" s="90"/>
      <c r="AP7" s="90"/>
      <c r="AQ7" s="90"/>
      <c r="AR7" s="104"/>
      <c r="AS7" s="105"/>
      <c r="AT7" s="106"/>
      <c r="AU7" s="34"/>
      <c r="AV7" s="44"/>
      <c r="AW7" s="44"/>
      <c r="AX7" s="107"/>
      <c r="AY7" s="100"/>
      <c r="AZ7" s="90"/>
      <c r="BA7" s="50"/>
      <c r="BB7" s="49"/>
      <c r="BC7" s="160"/>
    </row>
    <row r="8" spans="1:55" s="157" customFormat="1" hidden="1">
      <c r="A8" s="157">
        <f ca="1">IFERROR(SUMPRODUCT((OFFSET(대표이사_참여인력_투자현황,0,0,ROWS(대표이사_참여인력_투자현황),1)=$E11)*1, (OFFSET(대표이사_참여인력_투자현황,0,17,ROWS(대표이사_참여인력_투자현황),1)="회수료")*1,OFFSET(대표이사_참여인력_투자현황,0,59,ROWS(대표이사_참여인력_투자현황),1),OFFSET(대표이사_참여인력_투자현황,0,81,ROWS(대표이사_참여인력_투자현황),1)),0)</f>
        <v>0</v>
      </c>
      <c r="E8" s="90"/>
      <c r="F8" s="91"/>
      <c r="G8" s="50"/>
      <c r="H8" s="92"/>
      <c r="I8" s="47"/>
      <c r="J8" s="46"/>
      <c r="K8" s="46"/>
      <c r="L8" s="92"/>
      <c r="M8" s="100"/>
      <c r="N8" s="101"/>
      <c r="O8" s="102"/>
      <c r="P8" s="34"/>
      <c r="Q8" s="34"/>
      <c r="R8" s="46"/>
      <c r="S8" s="34"/>
      <c r="T8" s="42"/>
      <c r="U8" s="103"/>
      <c r="V8" s="47"/>
      <c r="W8" s="48"/>
      <c r="X8" s="48"/>
      <c r="Y8" s="172"/>
      <c r="Z8" s="42"/>
      <c r="AA8" s="42"/>
      <c r="AB8" s="47"/>
      <c r="AC8" s="51"/>
      <c r="AD8" s="52"/>
      <c r="AE8" s="53"/>
      <c r="AF8" s="90"/>
      <c r="AG8" s="42"/>
      <c r="AH8" s="42"/>
      <c r="AI8" s="39"/>
      <c r="AJ8" s="46"/>
      <c r="AK8" s="46"/>
      <c r="AL8" s="193"/>
      <c r="AM8" s="90"/>
      <c r="AN8" s="90"/>
      <c r="AO8" s="90"/>
      <c r="AP8" s="90"/>
      <c r="AQ8" s="90"/>
      <c r="AR8" s="104"/>
      <c r="AS8" s="105"/>
      <c r="AT8" s="106"/>
      <c r="AU8" s="34"/>
      <c r="AV8" s="44"/>
      <c r="AW8" s="44"/>
      <c r="AX8" s="107"/>
      <c r="AY8" s="100"/>
      <c r="AZ8" s="90"/>
      <c r="BA8" s="50"/>
      <c r="BB8" s="49"/>
      <c r="BC8" s="160"/>
    </row>
    <row r="9" spans="1:55" s="157" customFormat="1" hidden="1">
      <c r="A9" s="157">
        <f ca="1">SUMPRODUCT((OFFSET(대표이사_참여인력_투자현황,0,0,ROWS(대표이사_참여인력_투자현황),1)=$E11)*1,OFFSET(대표이사_참여인력_투자현황,0,74,ROWS(대표이사_참여인력_투자현황),1))</f>
        <v>0</v>
      </c>
      <c r="E9" s="90"/>
      <c r="F9" s="91"/>
      <c r="G9" s="50"/>
      <c r="H9" s="92"/>
      <c r="I9" s="47"/>
      <c r="J9" s="46"/>
      <c r="K9" s="46"/>
      <c r="L9" s="92"/>
      <c r="M9" s="100"/>
      <c r="N9" s="101"/>
      <c r="O9" s="102"/>
      <c r="P9" s="34"/>
      <c r="Q9" s="34"/>
      <c r="R9" s="46"/>
      <c r="S9" s="34"/>
      <c r="T9" s="42"/>
      <c r="U9" s="103"/>
      <c r="V9" s="47"/>
      <c r="W9" s="48"/>
      <c r="X9" s="48"/>
      <c r="Y9" s="172"/>
      <c r="Z9" s="42"/>
      <c r="AA9" s="42"/>
      <c r="AB9" s="47"/>
      <c r="AC9" s="51"/>
      <c r="AD9" s="52"/>
      <c r="AE9" s="53"/>
      <c r="AF9" s="90"/>
      <c r="AG9" s="42"/>
      <c r="AH9" s="42"/>
      <c r="AI9" s="39"/>
      <c r="AJ9" s="46"/>
      <c r="AK9" s="46"/>
      <c r="AL9" s="193"/>
      <c r="AM9" s="90"/>
      <c r="AN9" s="90"/>
      <c r="AO9" s="90"/>
      <c r="AP9" s="90"/>
      <c r="AQ9" s="90"/>
      <c r="AR9" s="104"/>
      <c r="AS9" s="105"/>
      <c r="AT9" s="106"/>
      <c r="AU9" s="34"/>
      <c r="AV9" s="44"/>
      <c r="AW9" s="44"/>
      <c r="AX9" s="107"/>
      <c r="AY9" s="100"/>
      <c r="AZ9" s="90"/>
      <c r="BA9" s="50"/>
      <c r="BB9" s="49"/>
      <c r="BC9" s="160"/>
    </row>
    <row r="10" spans="1:55" s="157" customFormat="1" hidden="1">
      <c r="E10" s="90"/>
      <c r="F10" s="91"/>
      <c r="G10" s="50"/>
      <c r="H10" s="92"/>
      <c r="I10" s="47"/>
      <c r="J10" s="46"/>
      <c r="K10" s="46"/>
      <c r="L10" s="92"/>
      <c r="M10" s="100"/>
      <c r="N10" s="101"/>
      <c r="O10" s="102"/>
      <c r="P10" s="34"/>
      <c r="Q10" s="34"/>
      <c r="R10" s="46"/>
      <c r="S10" s="34"/>
      <c r="T10" s="42"/>
      <c r="U10" s="103"/>
      <c r="V10" s="47"/>
      <c r="W10" s="48"/>
      <c r="X10" s="48"/>
      <c r="Y10" s="172"/>
      <c r="Z10" s="42"/>
      <c r="AA10" s="42"/>
      <c r="AB10" s="47"/>
      <c r="AC10" s="51"/>
      <c r="AD10" s="52"/>
      <c r="AE10" s="53"/>
      <c r="AF10" s="90"/>
      <c r="AG10" s="42"/>
      <c r="AH10" s="42"/>
      <c r="AI10" s="39"/>
      <c r="AJ10" s="46"/>
      <c r="AK10" s="46"/>
      <c r="AL10" s="193"/>
      <c r="AM10" s="90"/>
      <c r="AN10" s="90"/>
      <c r="AO10" s="90"/>
      <c r="AP10" s="90"/>
      <c r="AQ10" s="90"/>
      <c r="AR10" s="104"/>
      <c r="AS10" s="105"/>
      <c r="AT10" s="106"/>
      <c r="AU10" s="34"/>
      <c r="AV10" s="44"/>
      <c r="AW10" s="44"/>
      <c r="AX10" s="107"/>
      <c r="AY10" s="100"/>
      <c r="AZ10" s="90"/>
      <c r="BA10" s="50"/>
      <c r="BB10" s="49"/>
      <c r="BC10" s="160"/>
    </row>
    <row r="11" spans="1:55" s="157" customFormat="1" ht="27">
      <c r="E11" s="90" t="s">
        <v>1034</v>
      </c>
      <c r="F11" s="91">
        <f t="shared" ref="F11:F17" si="0">IF(ISBLANK($E11), "", VLOOKUP($E11,대표이사_참여인력_개요,2,FALSE))</f>
        <v>700101</v>
      </c>
      <c r="G11" s="241" t="s">
        <v>987</v>
      </c>
      <c r="H11" s="92" cm="1">
        <f t="array" aca="1" ref="H11" ca="1">IF(ISBLANK(G11),"",SUMPRODUCT( (OFFSET(대표이사_참여인력_경력,0,0,ROWS(대표이사_참여인력_경력),1)=$E11)*1, (OFFSET(대표이사_참여인력_경력,0,3,ROWS(대표이사_참여인력_경력),1)=$G11)*1, OFFSET(대표이사_참여인력_경력,0,7,ROWS(대표이사_참여인력_경력),1) ) /COUNTIFS(OFFSET(대표이사_참여인력_경력,0,0,ROWS(대표이사_참여인력_경력),1),$E11,OFFSET(대표이사_참여인력_경력,0,3,ROWS(대표이사_참여인력_경력),1),$G11))</f>
        <v>11.005479452054795</v>
      </c>
      <c r="I11" s="240" t="s">
        <v>1053</v>
      </c>
      <c r="J11" s="246">
        <v>41640</v>
      </c>
      <c r="K11" s="246">
        <v>42369</v>
      </c>
      <c r="L11" s="92" cm="1">
        <f t="array" aca="1" ref="L11" ca="1">IF(ISBLANK(I11),"",SUMPRODUCT( (OFFSET(대표이사_참여인력_경력,0,0,ROWS(대표이사_참여인력_경력),1)=$E11)*1, (OFFSET(대표이사_참여인력_경력,0,3,ROWS(대표이사_참여인력_경력),1)=$G11)*1, (OFFSET(대표이사_참여인력_경력,0,8,ROWS(대표이사_참여인력_경력),1)=$I11)*1, OFFSET(대표이사_참여인력_경력,0,13,ROWS(대표이사_참여인력_경력),1) ) /COUNTIFS(OFFSET(대표이사_참여인력_경력,0,0,ROWS(대표이사_참여인력_경력),1),$E11,OFFSET(대표이사_참여인력_경력,0,3,ROWS(대표이사_참여인력_경력),1),$G11,OFFSET(대표이사_참여인력_경력,0,8,ROWS(대표이사_참여인력_경력),1),$I11 ))</f>
        <v>10.005479452054795</v>
      </c>
      <c r="M11" s="100" t="s">
        <v>1056</v>
      </c>
      <c r="N11" s="101" t="s">
        <v>58</v>
      </c>
      <c r="O11" s="102" t="s">
        <v>1061</v>
      </c>
      <c r="P11" s="34" t="s">
        <v>1063</v>
      </c>
      <c r="Q11" s="34" t="s">
        <v>1064</v>
      </c>
      <c r="R11" s="246">
        <v>41671</v>
      </c>
      <c r="S11" s="34" t="s">
        <v>59</v>
      </c>
      <c r="T11" s="242">
        <v>1000</v>
      </c>
      <c r="U11" s="103">
        <v>0.501</v>
      </c>
      <c r="V11" s="47" t="s">
        <v>114</v>
      </c>
      <c r="W11" s="247">
        <v>0.14599999999999999</v>
      </c>
      <c r="X11" s="247">
        <v>1.1459999999999999</v>
      </c>
      <c r="Y11" s="246">
        <v>42368</v>
      </c>
      <c r="Z11" s="242">
        <v>1146</v>
      </c>
      <c r="AA11" s="242">
        <v>500</v>
      </c>
      <c r="AB11" s="47" t="s">
        <v>97</v>
      </c>
      <c r="AC11" s="51">
        <f>IF(ISBLANK(Y11),DATEDIF(R11,제안서작성기준일,"d")/365,DATEDIF(R11,Y11,"d")/365)</f>
        <v>1.9095890410958904</v>
      </c>
      <c r="AD11" s="52" t="s">
        <v>113</v>
      </c>
      <c r="AE11" s="238">
        <v>500</v>
      </c>
      <c r="AF11" s="90" t="s">
        <v>113</v>
      </c>
      <c r="AG11" s="242">
        <v>0</v>
      </c>
      <c r="AH11" s="242">
        <v>0</v>
      </c>
      <c r="AI11" s="241"/>
      <c r="AJ11" s="46"/>
      <c r="AK11" s="46"/>
      <c r="AL11" s="193" t="s">
        <v>201</v>
      </c>
      <c r="AM11" s="90" t="s">
        <v>113</v>
      </c>
      <c r="AN11" s="90" t="s">
        <v>100</v>
      </c>
      <c r="AO11" s="90" t="s">
        <v>100</v>
      </c>
      <c r="AP11" s="90" t="s">
        <v>100</v>
      </c>
      <c r="AQ11" s="90" t="s">
        <v>100</v>
      </c>
      <c r="AR11" s="104"/>
      <c r="AS11" s="105" t="s">
        <v>1010</v>
      </c>
      <c r="AT11" s="106" t="s">
        <v>1018</v>
      </c>
      <c r="AU11" s="34" t="s">
        <v>109</v>
      </c>
      <c r="AV11" s="44"/>
      <c r="AW11" s="44"/>
      <c r="AX11" s="107" t="str">
        <f t="shared" ref="AX11:AX17" si="1">IF(ISBLANK(AV11),"",DATEDIF(AV11,AW11,"d")/365)</f>
        <v/>
      </c>
      <c r="AY11" s="100"/>
      <c r="AZ11" s="90" t="s">
        <v>1106</v>
      </c>
      <c r="BA11" s="241" t="s">
        <v>1107</v>
      </c>
      <c r="BB11" s="248" t="s">
        <v>1108</v>
      </c>
      <c r="BC11" s="160"/>
    </row>
    <row r="12" spans="1:55" ht="27">
      <c r="E12" s="90" t="s">
        <v>1048</v>
      </c>
      <c r="F12" s="91">
        <f t="shared" si="0"/>
        <v>700101</v>
      </c>
      <c r="G12" s="241" t="s">
        <v>987</v>
      </c>
      <c r="H12" s="92" cm="1">
        <f t="array" aca="1" ref="H12" ca="1">IF(ISBLANK(G12),"",SUMPRODUCT( (OFFSET(대표이사_참여인력_경력,0,0,ROWS(대표이사_참여인력_경력),1)=$E12)*1, (OFFSET(대표이사_참여인력_경력,0,3,ROWS(대표이사_참여인력_경력),1)=$G12)*1, OFFSET(대표이사_참여인력_경력,0,7,ROWS(대표이사_참여인력_경력),1) ) /COUNTIFS(OFFSET(대표이사_참여인력_경력,0,0,ROWS(대표이사_참여인력_경력),1),$E12,OFFSET(대표이사_참여인력_경력,0,3,ROWS(대표이사_참여인력_경력),1),$G12))</f>
        <v>11.005479452054795</v>
      </c>
      <c r="I12" s="240" t="s">
        <v>1054</v>
      </c>
      <c r="J12" s="246">
        <v>42370</v>
      </c>
      <c r="K12" s="246">
        <v>43496</v>
      </c>
      <c r="L12" s="92" cm="1">
        <f t="array" aca="1" ref="L12" ca="1">IF(ISBLANK(I12),"",SUMPRODUCT( (OFFSET(대표이사_참여인력_경력,0,0,ROWS(대표이사_참여인력_경력),1)=$E12)*1, (OFFSET(대표이사_참여인력_경력,0,3,ROWS(대표이사_참여인력_경력),1)=$G12)*1, (OFFSET(대표이사_참여인력_경력,0,8,ROWS(대표이사_참여인력_경력),1)=$I12)*1, OFFSET(대표이사_참여인력_경력,0,13,ROWS(대표이사_참여인력_경력),1) ) /COUNTIFS(OFFSET(대표이사_참여인력_경력,0,0,ROWS(대표이사_참여인력_경력),1),$E12,OFFSET(대표이사_참여인력_경력,0,3,ROWS(대표이사_참여인력_경력),1),$G12,OFFSET(대표이사_참여인력_경력,0,8,ROWS(대표이사_참여인력_경력),1),$I12 ))</f>
        <v>5.5013698630136991</v>
      </c>
      <c r="M12" s="100" t="s">
        <v>1057</v>
      </c>
      <c r="N12" s="101" t="s">
        <v>58</v>
      </c>
      <c r="O12" s="102" t="s">
        <v>1062</v>
      </c>
      <c r="P12" s="240" t="s">
        <v>1063</v>
      </c>
      <c r="Q12" s="36"/>
      <c r="R12" s="246">
        <v>42736</v>
      </c>
      <c r="S12" s="240" t="s">
        <v>59</v>
      </c>
      <c r="T12" s="242">
        <v>510</v>
      </c>
      <c r="U12" s="103">
        <v>0.2</v>
      </c>
      <c r="V12" s="47" t="s">
        <v>178</v>
      </c>
      <c r="W12" s="247">
        <v>0.1</v>
      </c>
      <c r="X12" s="247">
        <v>0.39200000000000002</v>
      </c>
      <c r="Y12" s="246">
        <v>43465</v>
      </c>
      <c r="Z12" s="242">
        <v>200</v>
      </c>
      <c r="AA12" s="242">
        <v>100</v>
      </c>
      <c r="AB12" s="47" t="s">
        <v>97</v>
      </c>
      <c r="AC12" s="51">
        <f>IF(ISBLANK(Y12),DATEDIF(R12,제안서작성기준일,"d")/365,DATEDIF(R12,Y12,"d")/365)</f>
        <v>1.9972602739726026</v>
      </c>
      <c r="AD12" s="52" t="s">
        <v>100</v>
      </c>
      <c r="AE12" s="238"/>
      <c r="AF12" s="90" t="s">
        <v>113</v>
      </c>
      <c r="AG12" s="242">
        <v>410</v>
      </c>
      <c r="AH12" s="242">
        <v>550</v>
      </c>
      <c r="AI12" s="241" t="s">
        <v>1178</v>
      </c>
      <c r="AJ12" s="46"/>
      <c r="AK12" s="46"/>
      <c r="AL12" s="193" t="s">
        <v>205</v>
      </c>
      <c r="AM12" s="90" t="s">
        <v>113</v>
      </c>
      <c r="AN12" s="90" t="s">
        <v>113</v>
      </c>
      <c r="AO12" s="90" t="s">
        <v>113</v>
      </c>
      <c r="AP12" s="90" t="s">
        <v>100</v>
      </c>
      <c r="AQ12" s="90" t="s">
        <v>113</v>
      </c>
      <c r="AR12" s="104"/>
      <c r="AS12" s="105"/>
      <c r="AT12" s="106" t="s">
        <v>1029</v>
      </c>
      <c r="AU12" s="34" t="s">
        <v>110</v>
      </c>
      <c r="AV12" s="44"/>
      <c r="AW12" s="44"/>
      <c r="AX12" s="107" t="str">
        <f t="shared" si="1"/>
        <v/>
      </c>
      <c r="AY12" s="100"/>
      <c r="AZ12" s="90" t="s">
        <v>1038</v>
      </c>
      <c r="BA12" s="241" t="s">
        <v>1109</v>
      </c>
      <c r="BB12" s="248" t="s">
        <v>1110</v>
      </c>
      <c r="BC12" s="160"/>
    </row>
    <row r="13" spans="1:55" ht="27">
      <c r="E13" s="90" t="s">
        <v>1049</v>
      </c>
      <c r="F13" s="91">
        <f t="shared" si="0"/>
        <v>710101</v>
      </c>
      <c r="G13" s="241" t="s">
        <v>987</v>
      </c>
      <c r="H13" s="92" cm="1">
        <f t="array" aca="1" ref="H13" ca="1">IF(ISBLANK(G13),"",SUMPRODUCT( (OFFSET(대표이사_참여인력_경력,0,0,ROWS(대표이사_참여인력_경력),1)=$E13)*1, (OFFSET(대표이사_참여인력_경력,0,3,ROWS(대표이사_참여인력_경력),1)=$G13)*1, OFFSET(대표이사_참여인력_경력,0,7,ROWS(대표이사_참여인력_경력),1) ) /COUNTIFS(OFFSET(대표이사_참여인력_경력,0,0,ROWS(대표이사_참여인력_경력),1),$E13,OFFSET(대표이사_참여인력_경력,0,3,ROWS(대표이사_참여인력_경력),1),$G13))</f>
        <v>14.008219178082191</v>
      </c>
      <c r="I13" s="240" t="s">
        <v>1055</v>
      </c>
      <c r="J13" s="246">
        <v>42370</v>
      </c>
      <c r="K13" s="246">
        <v>43496</v>
      </c>
      <c r="L13" s="92" cm="1">
        <f t="array" aca="1" ref="L13" ca="1">IF(ISBLANK(I13),"",SUMPRODUCT( (OFFSET(대표이사_참여인력_경력,0,0,ROWS(대표이사_참여인력_경력),1)=$E13)*1, (OFFSET(대표이사_참여인력_경력,0,3,ROWS(대표이사_참여인력_경력),1)=$G13)*1, (OFFSET(대표이사_참여인력_경력,0,8,ROWS(대표이사_참여인력_경력),1)=$I13)*1, OFFSET(대표이사_참여인력_경력,0,13,ROWS(대표이사_참여인력_경력),1) ) /COUNTIFS(OFFSET(대표이사_참여인력_경력,0,0,ROWS(대표이사_참여인력_경력),1),$E13,OFFSET(대표이사_참여인력_경력,0,3,ROWS(대표이사_참여인력_경력),1),$G13,OFFSET(대표이사_참여인력_경력,0,8,ROWS(대표이사_참여인력_경력),1),$I13 ))</f>
        <v>14.008219178082191</v>
      </c>
      <c r="M13" s="100" t="s">
        <v>1058</v>
      </c>
      <c r="N13" s="101" t="s">
        <v>58</v>
      </c>
      <c r="O13" s="102" t="s">
        <v>1062</v>
      </c>
      <c r="P13" s="240" t="s">
        <v>1102</v>
      </c>
      <c r="Q13" s="36"/>
      <c r="R13" s="246">
        <v>42370</v>
      </c>
      <c r="S13" s="240" t="s">
        <v>59</v>
      </c>
      <c r="T13" s="242">
        <v>50000</v>
      </c>
      <c r="U13" s="103">
        <v>1</v>
      </c>
      <c r="V13" s="47" t="s">
        <v>114</v>
      </c>
      <c r="W13" s="247">
        <v>-1</v>
      </c>
      <c r="X13" s="247">
        <v>0</v>
      </c>
      <c r="Y13" s="246">
        <v>43101</v>
      </c>
      <c r="Z13" s="242"/>
      <c r="AA13" s="242"/>
      <c r="AB13" s="47" t="s">
        <v>118</v>
      </c>
      <c r="AC13" s="51">
        <f>IF(ISBLANK(Y13),DATEDIF(R13,제안서작성기준일,"d")/365,DATEDIF(R13,Y13,"d")/365)</f>
        <v>2.0027397260273974</v>
      </c>
      <c r="AD13" s="52" t="s">
        <v>113</v>
      </c>
      <c r="AE13" s="238">
        <v>50000</v>
      </c>
      <c r="AF13" s="90" t="s">
        <v>100</v>
      </c>
      <c r="AG13" s="242"/>
      <c r="AH13" s="242">
        <v>0</v>
      </c>
      <c r="AI13" s="241"/>
      <c r="AJ13" s="46"/>
      <c r="AK13" s="46"/>
      <c r="AL13" s="193" t="s">
        <v>201</v>
      </c>
      <c r="AM13" s="90" t="s">
        <v>100</v>
      </c>
      <c r="AN13" s="90" t="s">
        <v>100</v>
      </c>
      <c r="AO13" s="90" t="s">
        <v>100</v>
      </c>
      <c r="AP13" s="90" t="s">
        <v>113</v>
      </c>
      <c r="AQ13" s="90" t="s">
        <v>113</v>
      </c>
      <c r="AR13" s="104"/>
      <c r="AS13" s="105" t="s">
        <v>1079</v>
      </c>
      <c r="AT13" s="106" t="s">
        <v>1104</v>
      </c>
      <c r="AU13" s="240" t="s">
        <v>110</v>
      </c>
      <c r="AV13" s="44"/>
      <c r="AW13" s="44"/>
      <c r="AX13" s="107" t="str">
        <f t="shared" si="1"/>
        <v/>
      </c>
      <c r="AY13" s="100"/>
      <c r="AZ13" s="90" t="s">
        <v>1038</v>
      </c>
      <c r="BA13" s="241" t="s">
        <v>1109</v>
      </c>
      <c r="BB13" s="248" t="s">
        <v>1110</v>
      </c>
      <c r="BC13" s="160"/>
    </row>
    <row r="14" spans="1:55" ht="40.5">
      <c r="E14" s="90" t="s">
        <v>1048</v>
      </c>
      <c r="F14" s="91">
        <f t="shared" si="0"/>
        <v>700101</v>
      </c>
      <c r="G14" s="241" t="s">
        <v>1051</v>
      </c>
      <c r="H14" s="92" cm="1">
        <f t="array" aca="1" ref="H14" ca="1">IF(ISBLANK(G14),"",SUMPRODUCT( (OFFSET(대표이사_참여인력_경력,0,0,ROWS(대표이사_참여인력_경력),1)=$E14)*1, (OFFSET(대표이사_참여인력_경력,0,3,ROWS(대표이사_참여인력_경력),1)=$G14)*1, OFFSET(대표이사_참여인력_경력,0,7,ROWS(대표이사_참여인력_경력),1) ) /COUNTIFS(OFFSET(대표이사_참여인력_경력,0,0,ROWS(대표이사_참여인력_경력),1),$E14,OFFSET(대표이사_참여인력_경력,0,3,ROWS(대표이사_참여인력_경력),1),$G14))</f>
        <v>4.2520547945205482</v>
      </c>
      <c r="I14" s="240" t="s">
        <v>1039</v>
      </c>
      <c r="J14" s="246">
        <v>40087</v>
      </c>
      <c r="K14" s="246">
        <v>40268</v>
      </c>
      <c r="L14" s="92" cm="1">
        <f t="array" aca="1" ref="L14" ca="1">IF(ISBLANK(I14),"",SUMPRODUCT( (OFFSET(대표이사_참여인력_경력,0,0,ROWS(대표이사_참여인력_경력),1)=$E14)*1, (OFFSET(대표이사_참여인력_경력,0,3,ROWS(대표이사_참여인력_경력),1)=$G14)*1, (OFFSET(대표이사_참여인력_경력,0,8,ROWS(대표이사_참여인력_경력),1)=$I14)*1, OFFSET(대표이사_참여인력_경력,0,13,ROWS(대표이사_참여인력_경력),1) ) /COUNTIFS(OFFSET(대표이사_참여인력_경력,0,0,ROWS(대표이사_참여인력_경력),1),$E14,OFFSET(대표이사_참여인력_경력,0,3,ROWS(대표이사_참여인력_경력),1),$G14,OFFSET(대표이사_참여인력_경력,0,8,ROWS(대표이사_참여인력_경력),1),$I14 ))</f>
        <v>4.2520547945205482</v>
      </c>
      <c r="M14" s="100" t="s">
        <v>1058</v>
      </c>
      <c r="N14" s="101" t="s">
        <v>58</v>
      </c>
      <c r="O14" s="102" t="s">
        <v>1062</v>
      </c>
      <c r="P14" s="36"/>
      <c r="Q14" s="36"/>
      <c r="R14" s="246">
        <v>40087</v>
      </c>
      <c r="S14" s="240" t="s">
        <v>59</v>
      </c>
      <c r="T14" s="242">
        <v>390</v>
      </c>
      <c r="U14" s="103">
        <v>0.03</v>
      </c>
      <c r="V14" s="47" t="s">
        <v>178</v>
      </c>
      <c r="W14" s="247">
        <v>0.08</v>
      </c>
      <c r="X14" s="247">
        <v>0.51282051282051277</v>
      </c>
      <c r="Y14" s="246">
        <v>40179</v>
      </c>
      <c r="Z14" s="242">
        <v>200</v>
      </c>
      <c r="AA14" s="242">
        <v>150</v>
      </c>
      <c r="AB14" s="47" t="s">
        <v>115</v>
      </c>
      <c r="AC14" s="51">
        <f>IF(ISBLANK(Y14),DATEDIF(R14,제안서작성기준일,"d")/365,DATEDIF(R14,Y14,"d")/365)</f>
        <v>0.25205479452054796</v>
      </c>
      <c r="AD14" s="52" t="s">
        <v>100</v>
      </c>
      <c r="AE14" s="238"/>
      <c r="AF14" s="90" t="s">
        <v>113</v>
      </c>
      <c r="AG14" s="242">
        <v>240</v>
      </c>
      <c r="AH14" s="242">
        <v>300</v>
      </c>
      <c r="AI14" s="241" t="s">
        <v>1179</v>
      </c>
      <c r="AJ14" s="46"/>
      <c r="AK14" s="46"/>
      <c r="AL14" s="193" t="s">
        <v>201</v>
      </c>
      <c r="AM14" s="90" t="s">
        <v>100</v>
      </c>
      <c r="AN14" s="90" t="s">
        <v>100</v>
      </c>
      <c r="AO14" s="90" t="s">
        <v>100</v>
      </c>
      <c r="AP14" s="90" t="s">
        <v>113</v>
      </c>
      <c r="AQ14" s="90" t="s">
        <v>113</v>
      </c>
      <c r="AR14" s="104"/>
      <c r="AS14" s="105" t="s">
        <v>1079</v>
      </c>
      <c r="AT14" s="106" t="s">
        <v>1105</v>
      </c>
      <c r="AU14" s="240" t="s">
        <v>110</v>
      </c>
      <c r="AV14" s="44"/>
      <c r="AW14" s="44"/>
      <c r="AX14" s="107" t="str">
        <f t="shared" si="1"/>
        <v/>
      </c>
      <c r="AY14" s="100"/>
      <c r="AZ14" s="90" t="s">
        <v>1038</v>
      </c>
      <c r="BA14" s="241" t="s">
        <v>1109</v>
      </c>
      <c r="BB14" s="248" t="s">
        <v>1110</v>
      </c>
      <c r="BC14" s="160"/>
    </row>
    <row r="15" spans="1:55" ht="27">
      <c r="E15" s="90" t="s">
        <v>1041</v>
      </c>
      <c r="F15" s="91">
        <f t="shared" si="0"/>
        <v>720101</v>
      </c>
      <c r="G15" s="241" t="s">
        <v>987</v>
      </c>
      <c r="H15" s="92" cm="1">
        <f t="array" aca="1" ref="H15" ca="1">IF(ISBLANK(G15),"",SUMPRODUCT( (OFFSET(대표이사_참여인력_경력,0,0,ROWS(대표이사_참여인력_경력),1)=$E15)*1, (OFFSET(대표이사_참여인력_경력,0,3,ROWS(대표이사_참여인력_경력),1)=$G15)*1, OFFSET(대표이사_참여인력_경력,0,7,ROWS(대표이사_참여인력_경력),1) ) /COUNTIFS(OFFSET(대표이사_참여인력_경력,0,0,ROWS(대표이사_참여인력_경력),1),$E15,OFFSET(대표이사_참여인력_경력,0,3,ROWS(대표이사_참여인력_경력),1),$G15))</f>
        <v>10.005479452054795</v>
      </c>
      <c r="I15" s="240" t="s">
        <v>1053</v>
      </c>
      <c r="J15" s="246">
        <v>41640</v>
      </c>
      <c r="K15" s="246">
        <v>42369</v>
      </c>
      <c r="L15" s="92" t="e" cm="1">
        <f t="array" aca="1" ref="L15" ca="1">IF(ISBLANK(I15),"",SUMPRODUCT( (OFFSET(대표이사_참여인력_경력,0,0,ROWS(대표이사_참여인력_경력),1)=$E15)*1, (OFFSET(대표이사_참여인력_경력,0,3,ROWS(대표이사_참여인력_경력),1)=$G15)*1, (OFFSET(대표이사_참여인력_경력,0,8,ROWS(대표이사_참여인력_경력),1)=$I15)*1, OFFSET(대표이사_참여인력_경력,0,13,ROWS(대표이사_참여인력_경력),1) ) /COUNTIFS(OFFSET(대표이사_참여인력_경력,0,0,ROWS(대표이사_참여인력_경력),1),$E15,OFFSET(대표이사_참여인력_경력,0,3,ROWS(대표이사_참여인력_경력),1),$G15,OFFSET(대표이사_참여인력_경력,0,8,ROWS(대표이사_참여인력_경력),1),$I15 ))</f>
        <v>#DIV/0!</v>
      </c>
      <c r="M15" s="100" t="s">
        <v>1059</v>
      </c>
      <c r="N15" s="101" t="s">
        <v>98</v>
      </c>
      <c r="O15" s="102" t="s">
        <v>1061</v>
      </c>
      <c r="P15" s="36"/>
      <c r="Q15" s="36"/>
      <c r="R15" s="246">
        <v>40543</v>
      </c>
      <c r="S15" s="240" t="s">
        <v>871</v>
      </c>
      <c r="T15" s="242">
        <v>100</v>
      </c>
      <c r="U15" s="103">
        <v>0.02</v>
      </c>
      <c r="V15" s="47" t="s">
        <v>179</v>
      </c>
      <c r="W15" s="247"/>
      <c r="X15" s="247">
        <v>1.2</v>
      </c>
      <c r="Y15" s="243"/>
      <c r="Z15" s="242">
        <v>120</v>
      </c>
      <c r="AA15" s="242">
        <v>100</v>
      </c>
      <c r="AB15" s="47" t="s">
        <v>115</v>
      </c>
      <c r="AC15" s="51"/>
      <c r="AD15" s="52" t="s">
        <v>100</v>
      </c>
      <c r="AE15" s="238"/>
      <c r="AF15" s="90" t="s">
        <v>113</v>
      </c>
      <c r="AG15" s="242">
        <v>0</v>
      </c>
      <c r="AH15" s="242">
        <v>0</v>
      </c>
      <c r="AI15" s="241"/>
      <c r="AJ15" s="46"/>
      <c r="AK15" s="46"/>
      <c r="AL15" s="193" t="s">
        <v>201</v>
      </c>
      <c r="AM15" s="90" t="s">
        <v>100</v>
      </c>
      <c r="AN15" s="90" t="s">
        <v>100</v>
      </c>
      <c r="AO15" s="90" t="s">
        <v>100</v>
      </c>
      <c r="AP15" s="90" t="s">
        <v>100</v>
      </c>
      <c r="AQ15" s="90" t="s">
        <v>113</v>
      </c>
      <c r="AR15" s="104"/>
      <c r="AS15" s="105" t="s">
        <v>1103</v>
      </c>
      <c r="AT15" s="106" t="s">
        <v>983</v>
      </c>
      <c r="AU15" s="34" t="s">
        <v>119</v>
      </c>
      <c r="AV15" s="44"/>
      <c r="AW15" s="44"/>
      <c r="AX15" s="107" t="str">
        <f t="shared" si="1"/>
        <v/>
      </c>
      <c r="AY15" s="100"/>
      <c r="AZ15" s="90" t="s">
        <v>1038</v>
      </c>
      <c r="BA15" s="241" t="s">
        <v>1109</v>
      </c>
      <c r="BB15" s="248" t="s">
        <v>1110</v>
      </c>
      <c r="BC15" s="160"/>
    </row>
    <row r="16" spans="1:55" ht="27">
      <c r="E16" s="90" t="s">
        <v>1041</v>
      </c>
      <c r="F16" s="91">
        <f t="shared" si="0"/>
        <v>720101</v>
      </c>
      <c r="G16" s="241" t="s">
        <v>1052</v>
      </c>
      <c r="H16" s="92" cm="1">
        <f t="array" aca="1" ref="H16" ca="1">IF(ISBLANK(G16),"",SUMPRODUCT( (OFFSET(대표이사_참여인력_경력,0,0,ROWS(대표이사_참여인력_경력),1)=$E16)*1, (OFFSET(대표이사_참여인력_경력,0,3,ROWS(대표이사_참여인력_경력),1)=$G16)*1, OFFSET(대표이사_참여인력_경력,0,7,ROWS(대표이사_참여인력_경력),1) ) /COUNTIFS(OFFSET(대표이사_참여인력_경력,0,0,ROWS(대표이사_참여인력_경력),1),$E16,OFFSET(대표이사_참여인력_경력,0,3,ROWS(대표이사_참여인력_경력),1),$G16))</f>
        <v>2</v>
      </c>
      <c r="I16" s="240"/>
      <c r="J16" s="246"/>
      <c r="K16" s="246"/>
      <c r="L16" s="92" t="str" cm="1">
        <f t="array" aca="1" ref="L16" ca="1">IF(ISBLANK(I16),"",SUMPRODUCT( (OFFSET(대표이사_참여인력_경력,0,0,ROWS(대표이사_참여인력_경력),1)=$E16)*1, (OFFSET(대표이사_참여인력_경력,0,3,ROWS(대표이사_참여인력_경력),1)=$G16)*1, (OFFSET(대표이사_참여인력_경력,0,8,ROWS(대표이사_참여인력_경력),1)=$I16)*1, OFFSET(대표이사_참여인력_경력,0,13,ROWS(대표이사_참여인력_경력),1) ) /COUNTIFS(OFFSET(대표이사_참여인력_경력,0,0,ROWS(대표이사_참여인력_경력),1),$E16,OFFSET(대표이사_참여인력_경력,0,3,ROWS(대표이사_참여인력_경력),1),$G16,OFFSET(대표이사_참여인력_경력,0,8,ROWS(대표이사_참여인력_경력),1),$I16 ))</f>
        <v/>
      </c>
      <c r="M16" s="100" t="s">
        <v>1060</v>
      </c>
      <c r="N16" s="101" t="s">
        <v>116</v>
      </c>
      <c r="O16" s="102" t="s">
        <v>1062</v>
      </c>
      <c r="P16" s="36"/>
      <c r="Q16" s="36"/>
      <c r="R16" s="172"/>
      <c r="S16" s="240" t="s">
        <v>99</v>
      </c>
      <c r="T16" s="242">
        <v>150</v>
      </c>
      <c r="U16" s="103">
        <v>0.01</v>
      </c>
      <c r="V16" s="47" t="s">
        <v>179</v>
      </c>
      <c r="W16" s="247"/>
      <c r="X16" s="247">
        <v>1.1333333333333333</v>
      </c>
      <c r="Y16" s="243"/>
      <c r="Z16" s="242">
        <v>170</v>
      </c>
      <c r="AA16" s="242">
        <v>150</v>
      </c>
      <c r="AB16" s="47" t="s">
        <v>172</v>
      </c>
      <c r="AC16" s="51"/>
      <c r="AD16" s="52" t="s">
        <v>100</v>
      </c>
      <c r="AE16" s="238"/>
      <c r="AF16" s="90" t="s">
        <v>100</v>
      </c>
      <c r="AG16" s="242">
        <v>0</v>
      </c>
      <c r="AH16" s="242">
        <v>0</v>
      </c>
      <c r="AI16" s="241"/>
      <c r="AJ16" s="46"/>
      <c r="AK16" s="46"/>
      <c r="AL16" s="193" t="s">
        <v>206</v>
      </c>
      <c r="AM16" s="90" t="s">
        <v>113</v>
      </c>
      <c r="AN16" s="90" t="s">
        <v>113</v>
      </c>
      <c r="AO16" s="90" t="s">
        <v>113</v>
      </c>
      <c r="AP16" s="90" t="s">
        <v>100</v>
      </c>
      <c r="AQ16" s="90" t="s">
        <v>113</v>
      </c>
      <c r="AR16" s="104"/>
      <c r="AS16" s="105"/>
      <c r="AT16" s="106"/>
      <c r="AU16" s="240" t="s">
        <v>119</v>
      </c>
      <c r="AV16" s="44"/>
      <c r="AW16" s="44"/>
      <c r="AX16" s="107" t="str">
        <f t="shared" si="1"/>
        <v/>
      </c>
      <c r="AY16" s="100"/>
      <c r="AZ16" s="90" t="s">
        <v>1038</v>
      </c>
      <c r="BA16" s="241" t="s">
        <v>1109</v>
      </c>
      <c r="BB16" s="248" t="s">
        <v>1110</v>
      </c>
      <c r="BC16" s="160"/>
    </row>
    <row r="17" spans="5:55">
      <c r="E17" s="90" t="s">
        <v>1050</v>
      </c>
      <c r="F17" s="91">
        <f t="shared" si="0"/>
        <v>730101</v>
      </c>
      <c r="G17" s="241" t="s">
        <v>1052</v>
      </c>
      <c r="H17" s="92" t="e" cm="1">
        <f t="array" aca="1" ref="H17" ca="1">IF(ISBLANK(G17),"",SUMPRODUCT( (OFFSET(대표이사_참여인력_경력,0,0,ROWS(대표이사_참여인력_경력),1)=$E17)*1, (OFFSET(대표이사_참여인력_경력,0,3,ROWS(대표이사_참여인력_경력),1)=$G17)*1, OFFSET(대표이사_참여인력_경력,0,7,ROWS(대표이사_참여인력_경력),1) ) /COUNTIFS(OFFSET(대표이사_참여인력_경력,0,0,ROWS(대표이사_참여인력_경력),1),$E17,OFFSET(대표이사_참여인력_경력,0,3,ROWS(대표이사_참여인력_경력),1),$G17))</f>
        <v>#DIV/0!</v>
      </c>
      <c r="I17" s="240"/>
      <c r="J17" s="246"/>
      <c r="K17" s="246"/>
      <c r="L17" s="92" t="str" cm="1">
        <f t="array" aca="1" ref="L17" ca="1">IF(ISBLANK(I17),"",SUMPRODUCT( (OFFSET(대표이사_참여인력_경력,0,0,ROWS(대표이사_참여인력_경력),1)=$E17)*1, (OFFSET(대표이사_참여인력_경력,0,3,ROWS(대표이사_참여인력_경력),1)=$G17)*1, (OFFSET(대표이사_참여인력_경력,0,8,ROWS(대표이사_참여인력_경력),1)=$I17)*1, OFFSET(대표이사_참여인력_경력,0,13,ROWS(대표이사_참여인력_경력),1) ) /COUNTIFS(OFFSET(대표이사_참여인력_경력,0,0,ROWS(대표이사_참여인력_경력),1),$E17,OFFSET(대표이사_참여인력_경력,0,3,ROWS(대표이사_참여인력_경력),1),$G17,OFFSET(대표이사_참여인력_경력,0,8,ROWS(대표이사_참여인력_경력),1),$I17 ))</f>
        <v/>
      </c>
      <c r="M17" s="100" t="s">
        <v>1058</v>
      </c>
      <c r="N17" s="101" t="s">
        <v>58</v>
      </c>
      <c r="O17" s="102" t="s">
        <v>1062</v>
      </c>
      <c r="P17" s="36"/>
      <c r="Q17" s="36"/>
      <c r="R17" s="172"/>
      <c r="S17" s="240" t="s">
        <v>59</v>
      </c>
      <c r="T17" s="242">
        <v>390</v>
      </c>
      <c r="U17" s="103">
        <v>0</v>
      </c>
      <c r="V17" s="47" t="s">
        <v>114</v>
      </c>
      <c r="W17" s="247"/>
      <c r="X17" s="247">
        <v>0.51282051282051277</v>
      </c>
      <c r="Y17" s="243"/>
      <c r="Z17" s="242">
        <v>200</v>
      </c>
      <c r="AA17" s="242">
        <v>150</v>
      </c>
      <c r="AB17" s="47" t="s">
        <v>97</v>
      </c>
      <c r="AC17" s="51"/>
      <c r="AD17" s="52" t="s">
        <v>113</v>
      </c>
      <c r="AE17" s="238">
        <v>240</v>
      </c>
      <c r="AF17" s="90" t="s">
        <v>100</v>
      </c>
      <c r="AG17" s="242">
        <v>0</v>
      </c>
      <c r="AH17" s="242">
        <v>0</v>
      </c>
      <c r="AI17" s="241"/>
      <c r="AJ17" s="46"/>
      <c r="AK17" s="46"/>
      <c r="AL17" s="193"/>
      <c r="AM17" s="90"/>
      <c r="AN17" s="90"/>
      <c r="AO17" s="90"/>
      <c r="AP17" s="90"/>
      <c r="AQ17" s="90"/>
      <c r="AR17" s="104"/>
      <c r="AS17" s="105"/>
      <c r="AT17" s="106"/>
      <c r="AU17" s="34"/>
      <c r="AV17" s="44"/>
      <c r="AW17" s="44"/>
      <c r="AX17" s="107" t="str">
        <f t="shared" si="1"/>
        <v/>
      </c>
      <c r="AY17" s="100"/>
      <c r="AZ17" s="90"/>
      <c r="BA17" s="50"/>
      <c r="BB17" s="49"/>
      <c r="BC17" s="160"/>
    </row>
    <row r="18" spans="5:55" s="33" customFormat="1">
      <c r="Y18" s="188"/>
      <c r="AL18" s="188"/>
    </row>
    <row r="19" spans="5:55" s="33" customFormat="1">
      <c r="Y19" s="188"/>
      <c r="AL19" s="188"/>
    </row>
    <row r="20" spans="5:55" s="33" customFormat="1">
      <c r="Y20" s="188"/>
      <c r="AL20" s="188"/>
    </row>
    <row r="21" spans="5:55" s="33" customFormat="1">
      <c r="Y21" s="188"/>
      <c r="AL21" s="188"/>
    </row>
    <row r="22" spans="5:55" s="33" customFormat="1">
      <c r="Y22" s="188"/>
      <c r="AL22" s="188"/>
    </row>
    <row r="23" spans="5:55" s="33" customFormat="1">
      <c r="Y23" s="188"/>
      <c r="AL23" s="188"/>
    </row>
    <row r="24" spans="5:55" s="33" customFormat="1">
      <c r="Y24" s="188"/>
      <c r="AL24" s="188"/>
    </row>
    <row r="25" spans="5:55" s="33" customFormat="1">
      <c r="Y25" s="188"/>
      <c r="AL25" s="188"/>
    </row>
    <row r="26" spans="5:55" s="33" customFormat="1">
      <c r="Y26" s="188"/>
      <c r="AL26" s="188"/>
    </row>
    <row r="27" spans="5:55" s="33" customFormat="1">
      <c r="Y27" s="188"/>
      <c r="AL27" s="188"/>
    </row>
    <row r="28" spans="5:55" s="33" customFormat="1">
      <c r="Y28" s="188"/>
      <c r="AL28" s="188"/>
    </row>
    <row r="29" spans="5:55" s="33" customFormat="1">
      <c r="Y29" s="188"/>
      <c r="AL29" s="188"/>
    </row>
    <row r="30" spans="5:55" s="33" customFormat="1">
      <c r="Y30" s="188"/>
      <c r="AL30" s="188"/>
    </row>
    <row r="31" spans="5:55" s="33" customFormat="1">
      <c r="Y31" s="188"/>
      <c r="AL31" s="188"/>
    </row>
    <row r="32" spans="5:55" s="33" customFormat="1">
      <c r="Y32" s="188"/>
      <c r="AL32" s="188"/>
    </row>
    <row r="33" spans="25:38" s="33" customFormat="1">
      <c r="Y33" s="188"/>
      <c r="AL33" s="188"/>
    </row>
    <row r="34" spans="25:38" s="33" customFormat="1">
      <c r="Y34" s="188"/>
      <c r="AL34" s="188"/>
    </row>
    <row r="35" spans="25:38" s="33" customFormat="1">
      <c r="Y35" s="188"/>
      <c r="AL35" s="188"/>
    </row>
    <row r="36" spans="25:38" s="33" customFormat="1">
      <c r="Y36" s="188"/>
      <c r="AL36" s="188"/>
    </row>
    <row r="37" spans="25:38" s="33" customFormat="1">
      <c r="Y37" s="188"/>
      <c r="AL37" s="188"/>
    </row>
    <row r="38" spans="25:38" s="33" customFormat="1">
      <c r="Y38" s="188"/>
      <c r="AL38" s="188"/>
    </row>
    <row r="39" spans="25:38" s="33" customFormat="1">
      <c r="Y39" s="188"/>
      <c r="AL39" s="188"/>
    </row>
    <row r="40" spans="25:38" s="33" customFormat="1">
      <c r="Y40" s="188"/>
      <c r="AL40" s="188"/>
    </row>
    <row r="41" spans="25:38" s="33" customFormat="1">
      <c r="Y41" s="188"/>
      <c r="AL41" s="188"/>
    </row>
    <row r="42" spans="25:38" s="33" customFormat="1">
      <c r="Y42" s="188"/>
      <c r="AL42" s="188"/>
    </row>
    <row r="43" spans="25:38" s="33" customFormat="1">
      <c r="Y43" s="188"/>
      <c r="AL43" s="188"/>
    </row>
    <row r="44" spans="25:38" s="33" customFormat="1">
      <c r="Y44" s="188"/>
      <c r="AL44" s="188"/>
    </row>
    <row r="45" spans="25:38" s="33" customFormat="1">
      <c r="Y45" s="188"/>
      <c r="AL45" s="188"/>
    </row>
    <row r="46" spans="25:38" s="33" customFormat="1">
      <c r="Y46" s="188"/>
      <c r="AL46" s="188"/>
    </row>
    <row r="47" spans="25:38" s="33" customFormat="1">
      <c r="Y47" s="188"/>
      <c r="AL47" s="188"/>
    </row>
    <row r="48" spans="25:38" s="33" customFormat="1">
      <c r="Y48" s="188"/>
      <c r="AL48" s="188"/>
    </row>
    <row r="49" spans="25:38" s="33" customFormat="1">
      <c r="Y49" s="188"/>
      <c r="AL49" s="188"/>
    </row>
    <row r="50" spans="25:38" s="33" customFormat="1">
      <c r="Y50" s="188"/>
      <c r="AL50" s="188"/>
    </row>
    <row r="51" spans="25:38" s="33" customFormat="1">
      <c r="Y51" s="188"/>
      <c r="AL51" s="188"/>
    </row>
    <row r="52" spans="25:38" s="33" customFormat="1">
      <c r="Y52" s="188"/>
      <c r="AL52" s="188"/>
    </row>
    <row r="53" spans="25:38" s="33" customFormat="1">
      <c r="Y53" s="188"/>
      <c r="AL53" s="188"/>
    </row>
    <row r="54" spans="25:38" s="33" customFormat="1">
      <c r="Y54" s="188"/>
      <c r="AL54" s="188"/>
    </row>
    <row r="55" spans="25:38" s="33" customFormat="1">
      <c r="Y55" s="188"/>
      <c r="AL55" s="188"/>
    </row>
    <row r="56" spans="25:38" s="33" customFormat="1">
      <c r="Y56" s="188"/>
      <c r="AL56" s="188"/>
    </row>
    <row r="57" spans="25:38" s="33" customFormat="1">
      <c r="Y57" s="188"/>
      <c r="AL57" s="188"/>
    </row>
    <row r="58" spans="25:38" s="33" customFormat="1">
      <c r="Y58" s="188"/>
      <c r="AL58" s="188"/>
    </row>
    <row r="59" spans="25:38" s="33" customFormat="1">
      <c r="Y59" s="188"/>
      <c r="AL59" s="188"/>
    </row>
    <row r="60" spans="25:38" s="33" customFormat="1">
      <c r="Y60" s="188"/>
      <c r="AL60" s="188"/>
    </row>
    <row r="61" spans="25:38" s="33" customFormat="1">
      <c r="Y61" s="188"/>
      <c r="AL61" s="188"/>
    </row>
    <row r="62" spans="25:38" s="33" customFormat="1">
      <c r="Y62" s="188"/>
      <c r="AL62" s="188"/>
    </row>
    <row r="63" spans="25:38" s="33" customFormat="1">
      <c r="Y63" s="188"/>
      <c r="AL63" s="188"/>
    </row>
  </sheetData>
  <mergeCells count="13">
    <mergeCell ref="AZ4:BB4"/>
    <mergeCell ref="AJ4:AK4"/>
    <mergeCell ref="AL4:AL5"/>
    <mergeCell ref="AM4:AR4"/>
    <mergeCell ref="Y4:AC4"/>
    <mergeCell ref="AF4:AI4"/>
    <mergeCell ref="AY4:AY5"/>
    <mergeCell ref="AS4:AX4"/>
    <mergeCell ref="I4:L4"/>
    <mergeCell ref="E4:F4"/>
    <mergeCell ref="G4:H4"/>
    <mergeCell ref="AD4:AE4"/>
    <mergeCell ref="M4:X4"/>
  </mergeCells>
  <phoneticPr fontId="1" type="noConversion"/>
  <dataValidations count="11">
    <dataValidation type="list" allowBlank="1" showInputMessage="1" showErrorMessage="1" sqref="AT6:AT10">
      <formula1>펀드법적유형</formula1>
    </dataValidation>
    <dataValidation type="list" allowBlank="1" showInputMessage="1" showErrorMessage="1" error="목록에서 선택" sqref="AU6:AU17">
      <formula1>참여인력구분</formula1>
    </dataValidation>
    <dataValidation type="list" allowBlank="1" showInputMessage="1" showErrorMessage="1" sqref="AD6:AD17 AF6:AF17 AM6:AQ17">
      <formula1>여부</formula1>
    </dataValidation>
    <dataValidation type="list" allowBlank="1" showInputMessage="1" showErrorMessage="1" sqref="N6:N17">
      <formula1>투자기업_법인유형</formula1>
    </dataValidation>
    <dataValidation type="list" allowBlank="1" showInputMessage="1" showErrorMessage="1" sqref="P6:P17">
      <formula1>제안펀드의_주목적투자분야와_관련성</formula1>
    </dataValidation>
    <dataValidation type="list" allowBlank="1" showInputMessage="1" showErrorMessage="1" sqref="S6:S17">
      <formula1>투자유형</formula1>
    </dataValidation>
    <dataValidation type="list" allowBlank="1" showInputMessage="1" showErrorMessage="1" sqref="V6:V17">
      <formula1>회수구분</formula1>
    </dataValidation>
    <dataValidation type="list" allowBlank="1" showInputMessage="1" showErrorMessage="1" sqref="AB6:AB17">
      <formula1>회수유형</formula1>
    </dataValidation>
    <dataValidation type="list" allowBlank="1" showInputMessage="1" showErrorMessage="1" sqref="AL6:AL17">
      <formula1>투자계정구분</formula1>
    </dataValidation>
    <dataValidation type="date" allowBlank="1" showInputMessage="1" showErrorMessage="1" sqref="R16:R17">
      <formula1>40909</formula1>
      <formula2>44561</formula2>
    </dataValidation>
    <dataValidation type="date" operator="lessThanOrEqual" allowBlank="1" showInputMessage="1" showErrorMessage="1" sqref="Y18">
      <formula1>44561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목록값'!$C$29:$C$46</xm:f>
          </x14:formula1>
          <xm:sqref>AT11:AT17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rgb="FF92D050"/>
  </sheetPr>
  <dimension ref="E1:K21"/>
  <sheetViews>
    <sheetView topLeftCell="E4" zoomScaleNormal="100" workbookViewId="0">
      <selection activeCell="E4" sqref="E4:F4"/>
    </sheetView>
  </sheetViews>
  <sheetFormatPr defaultColWidth="9" defaultRowHeight="16.5"/>
  <cols>
    <col min="1" max="4" width="0" style="67" hidden="1" customWidth="1"/>
    <col min="5" max="5" width="10.625" style="67" customWidth="1"/>
    <col min="6" max="6" width="13.625" style="67" customWidth="1"/>
    <col min="7" max="7" width="12.625" style="67" customWidth="1"/>
    <col min="8" max="8" width="28.75" style="67" customWidth="1"/>
    <col min="9" max="9" width="30.625" style="67" customWidth="1"/>
    <col min="10" max="10" width="15.625" style="67" customWidth="1"/>
    <col min="11" max="11" width="20.625" style="67" customWidth="1"/>
    <col min="12" max="16384" width="9" style="67"/>
  </cols>
  <sheetData>
    <row r="1" spans="5:11" hidden="1"/>
    <row r="2" spans="5:11" hidden="1"/>
    <row r="3" spans="5:11" hidden="1"/>
    <row r="4" spans="5:11">
      <c r="E4" s="551" t="s">
        <v>173</v>
      </c>
      <c r="F4" s="551"/>
      <c r="G4" s="551" t="s">
        <v>120</v>
      </c>
      <c r="H4" s="551"/>
      <c r="I4" s="551"/>
      <c r="J4" s="551"/>
      <c r="K4" s="551"/>
    </row>
    <row r="5" spans="5:11" ht="27">
      <c r="E5" s="61" t="s">
        <v>20</v>
      </c>
      <c r="F5" s="13" t="s">
        <v>111</v>
      </c>
      <c r="G5" s="61" t="s">
        <v>121</v>
      </c>
      <c r="H5" s="61" t="s">
        <v>122</v>
      </c>
      <c r="I5" s="61" t="s">
        <v>123</v>
      </c>
      <c r="J5" s="61" t="s">
        <v>124</v>
      </c>
      <c r="K5" s="61" t="s">
        <v>125</v>
      </c>
    </row>
    <row r="6" spans="5:11" hidden="1">
      <c r="E6" s="87"/>
      <c r="F6" s="86"/>
      <c r="G6" s="87"/>
      <c r="H6" s="87"/>
      <c r="I6" s="87"/>
      <c r="J6" s="87"/>
      <c r="K6" s="87"/>
    </row>
    <row r="7" spans="5:11" hidden="1">
      <c r="E7" s="87"/>
      <c r="F7" s="86"/>
      <c r="G7" s="87"/>
      <c r="H7" s="87"/>
      <c r="I7" s="87"/>
      <c r="J7" s="87"/>
      <c r="K7" s="87"/>
    </row>
    <row r="8" spans="5:11" hidden="1">
      <c r="E8" s="87"/>
      <c r="F8" s="86"/>
      <c r="G8" s="87"/>
      <c r="H8" s="87"/>
      <c r="I8" s="87"/>
      <c r="J8" s="87"/>
      <c r="K8" s="87"/>
    </row>
    <row r="9" spans="5:11" hidden="1">
      <c r="E9" s="38"/>
      <c r="F9" s="98"/>
      <c r="G9" s="38"/>
      <c r="H9" s="38"/>
      <c r="I9" s="38"/>
      <c r="J9" s="38"/>
      <c r="K9" s="38"/>
    </row>
    <row r="10" spans="5:11" hidden="1">
      <c r="E10" s="38"/>
      <c r="F10" s="98"/>
      <c r="G10" s="38"/>
      <c r="H10" s="38"/>
      <c r="I10" s="38"/>
      <c r="J10" s="38"/>
      <c r="K10" s="38"/>
    </row>
    <row r="11" spans="5:11">
      <c r="E11" s="99" t="s">
        <v>1065</v>
      </c>
      <c r="F11" s="91">
        <f t="shared" ref="F11:F21" si="0">IF(ISBLANK($E11),"",VLOOKUP($E11,대표이사_참여인력_개요,2,FALSE))</f>
        <v>700101</v>
      </c>
      <c r="G11" s="246">
        <v>36892</v>
      </c>
      <c r="H11" s="90" t="s">
        <v>1066</v>
      </c>
      <c r="I11" s="90" t="s">
        <v>1067</v>
      </c>
      <c r="J11" s="90" t="s">
        <v>1068</v>
      </c>
      <c r="K11" s="90" t="s">
        <v>1036</v>
      </c>
    </row>
    <row r="12" spans="5:11">
      <c r="E12" s="99" t="s">
        <v>1065</v>
      </c>
      <c r="F12" s="91">
        <f t="shared" si="0"/>
        <v>700101</v>
      </c>
      <c r="G12" s="246">
        <v>35065</v>
      </c>
      <c r="H12" s="90" t="s">
        <v>1069</v>
      </c>
      <c r="I12" s="90"/>
      <c r="J12" s="90"/>
      <c r="K12" s="90" t="s">
        <v>1036</v>
      </c>
    </row>
    <row r="13" spans="5:11">
      <c r="E13" s="99"/>
      <c r="F13" s="91" t="str">
        <f t="shared" si="0"/>
        <v/>
      </c>
      <c r="G13" s="46"/>
      <c r="H13" s="90"/>
      <c r="I13" s="90"/>
      <c r="J13" s="90"/>
      <c r="K13" s="90"/>
    </row>
    <row r="14" spans="5:11">
      <c r="E14" s="99"/>
      <c r="F14" s="91" t="str">
        <f t="shared" si="0"/>
        <v/>
      </c>
      <c r="G14" s="46"/>
      <c r="H14" s="90"/>
      <c r="I14" s="90"/>
      <c r="J14" s="90"/>
      <c r="K14" s="90"/>
    </row>
    <row r="15" spans="5:11">
      <c r="E15" s="99"/>
      <c r="F15" s="91" t="str">
        <f t="shared" si="0"/>
        <v/>
      </c>
      <c r="G15" s="46"/>
      <c r="H15" s="90"/>
      <c r="I15" s="90"/>
      <c r="J15" s="90"/>
      <c r="K15" s="90"/>
    </row>
    <row r="16" spans="5:11">
      <c r="E16" s="99"/>
      <c r="F16" s="91" t="str">
        <f t="shared" si="0"/>
        <v/>
      </c>
      <c r="G16" s="46"/>
      <c r="H16" s="90"/>
      <c r="I16" s="90"/>
      <c r="J16" s="90"/>
      <c r="K16" s="90"/>
    </row>
    <row r="17" spans="5:11">
      <c r="E17" s="99"/>
      <c r="F17" s="91" t="str">
        <f t="shared" si="0"/>
        <v/>
      </c>
      <c r="G17" s="46"/>
      <c r="H17" s="90"/>
      <c r="I17" s="90"/>
      <c r="J17" s="90"/>
      <c r="K17" s="90"/>
    </row>
    <row r="18" spans="5:11">
      <c r="E18" s="99"/>
      <c r="F18" s="91" t="str">
        <f t="shared" si="0"/>
        <v/>
      </c>
      <c r="G18" s="46"/>
      <c r="H18" s="90"/>
      <c r="I18" s="90"/>
      <c r="J18" s="90"/>
      <c r="K18" s="90"/>
    </row>
    <row r="19" spans="5:11">
      <c r="E19" s="99"/>
      <c r="F19" s="91" t="str">
        <f t="shared" si="0"/>
        <v/>
      </c>
      <c r="G19" s="46"/>
      <c r="H19" s="90"/>
      <c r="I19" s="90"/>
      <c r="J19" s="90"/>
      <c r="K19" s="90"/>
    </row>
    <row r="20" spans="5:11">
      <c r="E20" s="99"/>
      <c r="F20" s="91" t="str">
        <f t="shared" si="0"/>
        <v/>
      </c>
      <c r="G20" s="46"/>
      <c r="H20" s="90"/>
      <c r="I20" s="90"/>
      <c r="J20" s="90"/>
      <c r="K20" s="90"/>
    </row>
    <row r="21" spans="5:11">
      <c r="E21" s="99"/>
      <c r="F21" s="91" t="str">
        <f t="shared" si="0"/>
        <v/>
      </c>
      <c r="G21" s="46"/>
      <c r="H21" s="90"/>
      <c r="I21" s="90"/>
      <c r="J21" s="90"/>
      <c r="K21" s="90"/>
    </row>
  </sheetData>
  <mergeCells count="2">
    <mergeCell ref="E4:F4"/>
    <mergeCell ref="G4:K4"/>
  </mergeCells>
  <phoneticPr fontId="1" type="noConversion"/>
  <dataValidations count="1">
    <dataValidation type="date" allowBlank="1" showInputMessage="1" showErrorMessage="1" error="연월일을 입력" sqref="G4:G20">
      <formula1>1</formula1>
      <formula2>2958465</formula2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rgb="FF92D050"/>
  </sheetPr>
  <dimension ref="B1:Y21"/>
  <sheetViews>
    <sheetView topLeftCell="A4" zoomScaleNormal="100" workbookViewId="0">
      <selection activeCell="A4" sqref="A4"/>
    </sheetView>
  </sheetViews>
  <sheetFormatPr defaultColWidth="9" defaultRowHeight="16.5"/>
  <cols>
    <col min="1" max="1" width="0.125" style="67" customWidth="1"/>
    <col min="2" max="4" width="9" style="67" hidden="1" customWidth="1"/>
    <col min="5" max="5" width="10.625" style="67" customWidth="1"/>
    <col min="6" max="6" width="12.625" style="67" customWidth="1"/>
    <col min="7" max="7" width="15.625" style="67" customWidth="1"/>
    <col min="8" max="8" width="28.75" style="67" customWidth="1"/>
    <col min="9" max="9" width="6.75" style="67" hidden="1" customWidth="1"/>
    <col min="10" max="10" width="9.75" style="67" bestFit="1" customWidth="1"/>
    <col min="11" max="11" width="9.875" style="67" bestFit="1" customWidth="1"/>
    <col min="12" max="12" width="7.875" style="67" customWidth="1"/>
    <col min="13" max="13" width="16.625" style="67" customWidth="1"/>
    <col min="14" max="14" width="10.625" style="67" customWidth="1"/>
    <col min="15" max="15" width="28.75" style="67" customWidth="1"/>
    <col min="16" max="17" width="13.875" style="67" customWidth="1"/>
    <col min="18" max="18" width="7.5" style="67" customWidth="1"/>
    <col min="19" max="19" width="11" style="67" customWidth="1"/>
    <col min="20" max="20" width="12.375" style="67" customWidth="1"/>
    <col min="21" max="21" width="9" style="67" customWidth="1"/>
    <col min="22" max="22" width="29.125" style="67" customWidth="1"/>
    <col min="23" max="24" width="9.875" style="67" bestFit="1" customWidth="1"/>
    <col min="25" max="16384" width="9" style="67"/>
  </cols>
  <sheetData>
    <row r="1" spans="2:25" ht="9.6" hidden="1" customHeight="1"/>
    <row r="2" spans="2:25" ht="9.6" hidden="1" customHeight="1"/>
    <row r="3" spans="2:25" ht="9.6" hidden="1" customHeight="1">
      <c r="I3" s="67">
        <v>4</v>
      </c>
    </row>
    <row r="4" spans="2:25" ht="16.5" customHeight="1">
      <c r="E4" s="542" t="s">
        <v>208</v>
      </c>
      <c r="F4" s="532"/>
      <c r="G4" s="551" t="s">
        <v>216</v>
      </c>
      <c r="H4" s="568"/>
      <c r="I4" s="568"/>
      <c r="J4" s="551" t="s">
        <v>217</v>
      </c>
      <c r="K4" s="551"/>
      <c r="L4" s="551"/>
      <c r="M4" s="551" t="s">
        <v>218</v>
      </c>
      <c r="N4" s="568"/>
      <c r="O4" s="568"/>
      <c r="P4" s="542" t="s">
        <v>219</v>
      </c>
      <c r="Q4" s="531"/>
      <c r="R4" s="532"/>
      <c r="S4" s="542" t="s">
        <v>220</v>
      </c>
      <c r="T4" s="566"/>
      <c r="U4" s="566"/>
      <c r="V4" s="567"/>
      <c r="W4" s="551" t="s">
        <v>221</v>
      </c>
      <c r="X4" s="551"/>
      <c r="Y4" s="551"/>
    </row>
    <row r="5" spans="2:25" ht="40.5">
      <c r="E5" s="61" t="s">
        <v>209</v>
      </c>
      <c r="F5" s="13" t="s">
        <v>210</v>
      </c>
      <c r="G5" s="61" t="s">
        <v>211</v>
      </c>
      <c r="H5" s="61" t="s">
        <v>212</v>
      </c>
      <c r="I5" s="61"/>
      <c r="J5" s="61" t="s">
        <v>213</v>
      </c>
      <c r="K5" s="61" t="s">
        <v>214</v>
      </c>
      <c r="L5" s="55" t="s">
        <v>215</v>
      </c>
      <c r="M5" s="61" t="s">
        <v>222</v>
      </c>
      <c r="N5" s="55" t="s">
        <v>223</v>
      </c>
      <c r="O5" s="55" t="s">
        <v>224</v>
      </c>
      <c r="P5" s="61" t="s">
        <v>213</v>
      </c>
      <c r="Q5" s="61" t="s">
        <v>214</v>
      </c>
      <c r="R5" s="55" t="s">
        <v>215</v>
      </c>
      <c r="S5" s="58" t="s">
        <v>225</v>
      </c>
      <c r="T5" s="22" t="s">
        <v>228</v>
      </c>
      <c r="U5" s="23" t="s">
        <v>226</v>
      </c>
      <c r="V5" s="24" t="s">
        <v>227</v>
      </c>
      <c r="W5" s="61" t="s">
        <v>213</v>
      </c>
      <c r="X5" s="61" t="s">
        <v>214</v>
      </c>
      <c r="Y5" s="61" t="s">
        <v>215</v>
      </c>
    </row>
    <row r="6" spans="2:25" hidden="1">
      <c r="E6" s="85"/>
      <c r="F6" s="86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8"/>
      <c r="U6" s="89"/>
      <c r="V6" s="64"/>
      <c r="W6" s="38"/>
      <c r="X6" s="38"/>
      <c r="Y6" s="38"/>
    </row>
    <row r="7" spans="2:25" hidden="1">
      <c r="E7" s="85"/>
      <c r="F7" s="86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8"/>
      <c r="U7" s="89"/>
      <c r="V7" s="64"/>
      <c r="W7" s="38"/>
      <c r="X7" s="38"/>
      <c r="Y7" s="38"/>
    </row>
    <row r="8" spans="2:25" hidden="1">
      <c r="E8" s="85"/>
      <c r="F8" s="86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  <c r="T8" s="88"/>
      <c r="U8" s="89"/>
      <c r="V8" s="64"/>
      <c r="W8" s="38"/>
      <c r="X8" s="38"/>
      <c r="Y8" s="38"/>
    </row>
    <row r="9" spans="2:25" hidden="1">
      <c r="E9" s="85"/>
      <c r="F9" s="86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8"/>
      <c r="U9" s="89"/>
      <c r="V9" s="64"/>
      <c r="W9" s="38"/>
      <c r="X9" s="38"/>
      <c r="Y9" s="38"/>
    </row>
    <row r="10" spans="2:25" hidden="1">
      <c r="E10" s="85"/>
      <c r="F10" s="86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8"/>
      <c r="U10" s="89"/>
      <c r="V10" s="64"/>
      <c r="W10" s="38"/>
      <c r="X10" s="38"/>
      <c r="Y10" s="38"/>
    </row>
    <row r="11" spans="2:25">
      <c r="E11" s="166" t="s">
        <v>1048</v>
      </c>
      <c r="F11" s="91">
        <f t="shared" ref="F11:F20" si="0">IF(ISBLANK($E11),"",VLOOKUP($E11,대표이사_참여인력_개요,2,FALSE))</f>
        <v>700101</v>
      </c>
      <c r="G11" s="47" t="s">
        <v>198</v>
      </c>
      <c r="H11" s="241" t="s">
        <v>987</v>
      </c>
      <c r="I11" s="290"/>
      <c r="J11" s="246">
        <v>41640</v>
      </c>
      <c r="K11" s="246">
        <v>45657</v>
      </c>
      <c r="L11" s="92">
        <f t="shared" ref="L11:L18" si="1">IF(ISBLANK(J11),"",DATEDIF(J11,K11,"d")/365)</f>
        <v>11.005479452054795</v>
      </c>
      <c r="M11" s="90" t="s">
        <v>1053</v>
      </c>
      <c r="N11" s="90" t="s">
        <v>1071</v>
      </c>
      <c r="O11" s="248"/>
      <c r="P11" s="246">
        <v>42005</v>
      </c>
      <c r="Q11" s="246">
        <v>45657</v>
      </c>
      <c r="R11" s="93">
        <f t="shared" ref="R11:R19" si="2">IF(ISBLANK(P11),"",DATEDIF(P11,Q11,"d")/365)</f>
        <v>10.005479452054795</v>
      </c>
      <c r="S11" s="94" t="s">
        <v>113</v>
      </c>
      <c r="T11" s="94" t="s">
        <v>188</v>
      </c>
      <c r="U11" s="95" t="s">
        <v>113</v>
      </c>
      <c r="V11" s="64"/>
      <c r="W11" s="246">
        <v>42005</v>
      </c>
      <c r="X11" s="246">
        <v>45657</v>
      </c>
      <c r="Y11" s="97">
        <f t="shared" ref="Y11:Y17" si="3">IF(ISBLANK(W11),"",DATEDIF(W11,X11,"d")/365)</f>
        <v>10.005479452054795</v>
      </c>
    </row>
    <row r="12" spans="2:25" s="190" customFormat="1">
      <c r="B12" s="164"/>
      <c r="C12" s="164"/>
      <c r="D12" s="164"/>
      <c r="E12" s="166" t="s">
        <v>1048</v>
      </c>
      <c r="F12" s="91">
        <f t="shared" si="0"/>
        <v>700101</v>
      </c>
      <c r="G12" s="47" t="s">
        <v>198</v>
      </c>
      <c r="H12" s="241" t="s">
        <v>987</v>
      </c>
      <c r="I12" s="290"/>
      <c r="J12" s="246">
        <v>41640</v>
      </c>
      <c r="K12" s="246">
        <v>45657</v>
      </c>
      <c r="L12" s="92">
        <f t="shared" si="1"/>
        <v>11.005479452054795</v>
      </c>
      <c r="M12" s="90" t="s">
        <v>1054</v>
      </c>
      <c r="N12" s="90" t="s">
        <v>1072</v>
      </c>
      <c r="O12" s="248"/>
      <c r="P12" s="246">
        <v>42005</v>
      </c>
      <c r="Q12" s="246">
        <v>45657</v>
      </c>
      <c r="R12" s="93">
        <f t="shared" si="2"/>
        <v>10.005479452054795</v>
      </c>
      <c r="S12" s="94" t="s">
        <v>113</v>
      </c>
      <c r="T12" s="94" t="s">
        <v>189</v>
      </c>
      <c r="U12" s="95" t="s">
        <v>100</v>
      </c>
      <c r="V12" s="198"/>
      <c r="W12" s="246">
        <v>42005</v>
      </c>
      <c r="X12" s="246">
        <v>45657</v>
      </c>
      <c r="Y12" s="97">
        <f t="shared" si="3"/>
        <v>10.005479452054795</v>
      </c>
    </row>
    <row r="13" spans="2:25">
      <c r="E13" s="166" t="s">
        <v>1048</v>
      </c>
      <c r="F13" s="91">
        <f t="shared" si="0"/>
        <v>700101</v>
      </c>
      <c r="G13" s="47" t="s">
        <v>198</v>
      </c>
      <c r="H13" s="241" t="s">
        <v>987</v>
      </c>
      <c r="I13" s="290"/>
      <c r="J13" s="246">
        <v>41640</v>
      </c>
      <c r="K13" s="246">
        <v>45657</v>
      </c>
      <c r="L13" s="92">
        <f t="shared" si="1"/>
        <v>11.005479452054795</v>
      </c>
      <c r="M13" s="90" t="s">
        <v>1054</v>
      </c>
      <c r="N13" s="90" t="s">
        <v>1073</v>
      </c>
      <c r="O13" s="248"/>
      <c r="P13" s="246">
        <v>41640</v>
      </c>
      <c r="Q13" s="246">
        <v>42004</v>
      </c>
      <c r="R13" s="93">
        <f t="shared" si="2"/>
        <v>0.99726027397260275</v>
      </c>
      <c r="S13" s="94" t="s">
        <v>113</v>
      </c>
      <c r="T13" s="94" t="s">
        <v>447</v>
      </c>
      <c r="U13" s="95" t="s">
        <v>113</v>
      </c>
      <c r="V13" s="64"/>
      <c r="W13" s="246">
        <v>41640</v>
      </c>
      <c r="X13" s="246">
        <v>42004</v>
      </c>
      <c r="Y13" s="97">
        <f t="shared" si="3"/>
        <v>0.99726027397260275</v>
      </c>
    </row>
    <row r="14" spans="2:25">
      <c r="E14" s="166" t="s">
        <v>1048</v>
      </c>
      <c r="F14" s="91">
        <f t="shared" si="0"/>
        <v>700101</v>
      </c>
      <c r="G14" s="47" t="s">
        <v>448</v>
      </c>
      <c r="H14" s="241" t="s">
        <v>1070</v>
      </c>
      <c r="I14" s="290"/>
      <c r="J14" s="246">
        <v>40087</v>
      </c>
      <c r="K14" s="246">
        <v>41639</v>
      </c>
      <c r="L14" s="92">
        <f t="shared" si="1"/>
        <v>4.2520547945205482</v>
      </c>
      <c r="M14" s="90" t="s">
        <v>1039</v>
      </c>
      <c r="N14" s="90" t="s">
        <v>1072</v>
      </c>
      <c r="O14" s="248"/>
      <c r="P14" s="246">
        <v>40087</v>
      </c>
      <c r="Q14" s="246">
        <v>41639</v>
      </c>
      <c r="R14" s="93">
        <f t="shared" si="2"/>
        <v>4.2520547945205482</v>
      </c>
      <c r="S14" s="94" t="s">
        <v>100</v>
      </c>
      <c r="T14" s="94" t="s">
        <v>203</v>
      </c>
      <c r="U14" s="95" t="s">
        <v>100</v>
      </c>
      <c r="V14" s="64"/>
      <c r="W14" s="246">
        <v>40087</v>
      </c>
      <c r="X14" s="246">
        <v>41639</v>
      </c>
      <c r="Y14" s="97">
        <f t="shared" si="3"/>
        <v>4.2520547945205482</v>
      </c>
    </row>
    <row r="15" spans="2:25">
      <c r="E15" s="166" t="s">
        <v>1048</v>
      </c>
      <c r="F15" s="91">
        <f t="shared" si="0"/>
        <v>700101</v>
      </c>
      <c r="G15" s="47" t="s">
        <v>198</v>
      </c>
      <c r="H15" s="241" t="s">
        <v>1052</v>
      </c>
      <c r="I15" s="290"/>
      <c r="J15" s="246">
        <v>39083</v>
      </c>
      <c r="K15" s="246">
        <v>40086</v>
      </c>
      <c r="L15" s="92">
        <f t="shared" si="1"/>
        <v>2.7479452054794522</v>
      </c>
      <c r="M15" s="90" t="s">
        <v>1055</v>
      </c>
      <c r="N15" s="90" t="s">
        <v>1074</v>
      </c>
      <c r="O15" s="248"/>
      <c r="P15" s="246">
        <v>39448</v>
      </c>
      <c r="Q15" s="246">
        <v>40086</v>
      </c>
      <c r="R15" s="93">
        <f t="shared" si="2"/>
        <v>1.747945205479452</v>
      </c>
      <c r="S15" s="94" t="s">
        <v>113</v>
      </c>
      <c r="T15" s="94" t="s">
        <v>188</v>
      </c>
      <c r="U15" s="95" t="s">
        <v>100</v>
      </c>
      <c r="V15" s="64"/>
      <c r="W15" s="246">
        <v>39448</v>
      </c>
      <c r="X15" s="246">
        <v>40086</v>
      </c>
      <c r="Y15" s="97">
        <f t="shared" si="3"/>
        <v>1.747945205479452</v>
      </c>
    </row>
    <row r="16" spans="2:25">
      <c r="E16" s="166" t="s">
        <v>1048</v>
      </c>
      <c r="F16" s="91">
        <f t="shared" si="0"/>
        <v>700101</v>
      </c>
      <c r="G16" s="47" t="s">
        <v>198</v>
      </c>
      <c r="H16" s="241" t="s">
        <v>1052</v>
      </c>
      <c r="I16" s="290"/>
      <c r="J16" s="246">
        <v>39083</v>
      </c>
      <c r="K16" s="246">
        <v>40086</v>
      </c>
      <c r="L16" s="92">
        <f t="shared" si="1"/>
        <v>2.7479452054794522</v>
      </c>
      <c r="M16" s="90" t="s">
        <v>1055</v>
      </c>
      <c r="N16" s="90" t="s">
        <v>1072</v>
      </c>
      <c r="O16" s="248"/>
      <c r="P16" s="246">
        <v>39083</v>
      </c>
      <c r="Q16" s="246">
        <v>39447</v>
      </c>
      <c r="R16" s="93">
        <f t="shared" si="2"/>
        <v>0.99726027397260275</v>
      </c>
      <c r="S16" s="94" t="s">
        <v>113</v>
      </c>
      <c r="T16" s="94" t="s">
        <v>188</v>
      </c>
      <c r="U16" s="95" t="s">
        <v>100</v>
      </c>
      <c r="V16" s="64"/>
      <c r="W16" s="246">
        <v>39083</v>
      </c>
      <c r="X16" s="246">
        <v>39447</v>
      </c>
      <c r="Y16" s="97">
        <f t="shared" si="3"/>
        <v>0.99726027397260275</v>
      </c>
    </row>
    <row r="17" spans="2:25">
      <c r="E17" s="166" t="s">
        <v>1038</v>
      </c>
      <c r="F17" s="91">
        <f t="shared" si="0"/>
        <v>710101</v>
      </c>
      <c r="G17" s="47" t="s">
        <v>198</v>
      </c>
      <c r="H17" s="241" t="s">
        <v>987</v>
      </c>
      <c r="I17" s="290"/>
      <c r="J17" s="246">
        <v>40544</v>
      </c>
      <c r="K17" s="246">
        <v>45657</v>
      </c>
      <c r="L17" s="92">
        <f t="shared" si="1"/>
        <v>14.008219178082191</v>
      </c>
      <c r="M17" s="90" t="s">
        <v>1055</v>
      </c>
      <c r="N17" s="90" t="s">
        <v>1072</v>
      </c>
      <c r="O17" s="248"/>
      <c r="P17" s="246">
        <v>40544</v>
      </c>
      <c r="Q17" s="246">
        <v>45657</v>
      </c>
      <c r="R17" s="93">
        <f t="shared" si="2"/>
        <v>14.008219178082191</v>
      </c>
      <c r="S17" s="94" t="s">
        <v>113</v>
      </c>
      <c r="T17" s="94" t="s">
        <v>188</v>
      </c>
      <c r="U17" s="95" t="s">
        <v>100</v>
      </c>
      <c r="V17" s="64"/>
      <c r="W17" s="246">
        <v>40544</v>
      </c>
      <c r="X17" s="246">
        <v>45657</v>
      </c>
      <c r="Y17" s="97">
        <f t="shared" si="3"/>
        <v>14.008219178082191</v>
      </c>
    </row>
    <row r="18" spans="2:25">
      <c r="E18" s="166" t="s">
        <v>1041</v>
      </c>
      <c r="F18" s="91">
        <f t="shared" si="0"/>
        <v>720101</v>
      </c>
      <c r="G18" s="47" t="s">
        <v>198</v>
      </c>
      <c r="H18" s="241" t="s">
        <v>1131</v>
      </c>
      <c r="I18" s="290"/>
      <c r="J18" s="246">
        <v>42005</v>
      </c>
      <c r="K18" s="246">
        <v>45657</v>
      </c>
      <c r="L18" s="92">
        <f t="shared" si="1"/>
        <v>10.005479452054795</v>
      </c>
      <c r="M18" s="90"/>
      <c r="N18" s="90"/>
      <c r="O18" s="248"/>
      <c r="P18" s="246"/>
      <c r="Q18" s="246"/>
      <c r="R18" s="93" t="str">
        <f t="shared" si="2"/>
        <v/>
      </c>
      <c r="S18" s="94"/>
      <c r="T18" s="94"/>
      <c r="U18" s="95"/>
      <c r="V18" s="64"/>
      <c r="W18" s="96"/>
      <c r="X18" s="96"/>
      <c r="Y18" s="97" t="str">
        <f t="shared" ref="Y18:Y21" si="4">IF(ISBLANK(W18),"",DATEDIF(W18,X18,"d")/365)</f>
        <v/>
      </c>
    </row>
    <row r="19" spans="2:25">
      <c r="E19" s="166" t="s">
        <v>1041</v>
      </c>
      <c r="F19" s="91">
        <f t="shared" si="0"/>
        <v>720101</v>
      </c>
      <c r="G19" s="47" t="s">
        <v>448</v>
      </c>
      <c r="H19" s="241" t="s">
        <v>1051</v>
      </c>
      <c r="I19" s="290"/>
      <c r="J19" s="246">
        <v>40179</v>
      </c>
      <c r="K19" s="246">
        <v>42004</v>
      </c>
      <c r="L19" s="92">
        <f t="shared" ref="L19:L20" si="5">IF(ISBLANK(J19),"",DATEDIF(J19,K19,"d")/365)</f>
        <v>5</v>
      </c>
      <c r="M19" s="90"/>
      <c r="N19" s="90"/>
      <c r="O19" s="49"/>
      <c r="P19" s="46"/>
      <c r="Q19" s="46"/>
      <c r="R19" s="93" t="str">
        <f t="shared" si="2"/>
        <v/>
      </c>
      <c r="S19" s="94"/>
      <c r="T19" s="94"/>
      <c r="U19" s="95"/>
      <c r="V19" s="64"/>
      <c r="W19" s="96"/>
      <c r="X19" s="96"/>
      <c r="Y19" s="97" t="str">
        <f t="shared" si="4"/>
        <v/>
      </c>
    </row>
    <row r="20" spans="2:25" s="190" customFormat="1">
      <c r="B20" s="164"/>
      <c r="C20" s="164"/>
      <c r="D20" s="164"/>
      <c r="E20" s="166" t="s">
        <v>1041</v>
      </c>
      <c r="F20" s="91">
        <f t="shared" si="0"/>
        <v>720101</v>
      </c>
      <c r="G20" s="47" t="s">
        <v>198</v>
      </c>
      <c r="H20" s="241" t="s">
        <v>1052</v>
      </c>
      <c r="I20" s="290"/>
      <c r="J20" s="246">
        <v>39448</v>
      </c>
      <c r="K20" s="246">
        <v>40178</v>
      </c>
      <c r="L20" s="92">
        <f t="shared" si="5"/>
        <v>2</v>
      </c>
      <c r="M20" s="81"/>
      <c r="N20" s="81"/>
      <c r="O20" s="195"/>
      <c r="P20" s="172"/>
      <c r="Q20" s="172"/>
      <c r="R20" s="93" t="str">
        <f t="shared" ref="R20:R21" si="6">IF(ISBLANK(P20),"",DATEDIF(P20,Q20,"d")/365)</f>
        <v/>
      </c>
      <c r="S20" s="196"/>
      <c r="T20" s="200"/>
      <c r="U20" s="197"/>
      <c r="V20" s="198"/>
      <c r="W20" s="199"/>
      <c r="X20" s="199"/>
      <c r="Y20" s="97" t="str">
        <f t="shared" si="4"/>
        <v/>
      </c>
    </row>
    <row r="21" spans="2:25">
      <c r="E21" s="166"/>
      <c r="F21" s="91"/>
      <c r="G21" s="47"/>
      <c r="H21" s="241"/>
      <c r="I21" s="290"/>
      <c r="J21" s="246"/>
      <c r="K21" s="246"/>
      <c r="L21" s="92"/>
      <c r="M21" s="90"/>
      <c r="N21" s="90"/>
      <c r="O21" s="49"/>
      <c r="P21" s="46"/>
      <c r="Q21" s="46"/>
      <c r="R21" s="93" t="str">
        <f t="shared" si="6"/>
        <v/>
      </c>
      <c r="S21" s="94"/>
      <c r="T21" s="94"/>
      <c r="U21" s="95"/>
      <c r="V21" s="64"/>
      <c r="W21" s="96"/>
      <c r="X21" s="96"/>
      <c r="Y21" s="97" t="str">
        <f t="shared" si="4"/>
        <v/>
      </c>
    </row>
  </sheetData>
  <mergeCells count="7">
    <mergeCell ref="E4:F4"/>
    <mergeCell ref="P4:R4"/>
    <mergeCell ref="S4:V4"/>
    <mergeCell ref="W4:Y4"/>
    <mergeCell ref="G4:I4"/>
    <mergeCell ref="J4:L4"/>
    <mergeCell ref="M4:O4"/>
  </mergeCells>
  <phoneticPr fontId="1" type="noConversion"/>
  <dataValidations count="3">
    <dataValidation type="list" allowBlank="1" showInputMessage="1" showErrorMessage="1" sqref="G11:G21">
      <formula1>재직회사_유형</formula1>
    </dataValidation>
    <dataValidation type="list" allowBlank="1" showInputMessage="1" showErrorMessage="1" sqref="S11:S21 U11:U21">
      <formula1>여부</formula1>
    </dataValidation>
    <dataValidation type="list" allowBlank="1" showInputMessage="1" showErrorMessage="1" sqref="T11:T21">
      <formula1>주요업무수행내역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7" tint="0.39997558519241921"/>
  </sheetPr>
  <dimension ref="A1:D989"/>
  <sheetViews>
    <sheetView zoomScaleNormal="100" workbookViewId="0"/>
  </sheetViews>
  <sheetFormatPr defaultColWidth="9" defaultRowHeight="16.5"/>
  <cols>
    <col min="1" max="1" width="50.625" style="67" customWidth="1"/>
    <col min="2" max="2" width="14.625" style="67" customWidth="1"/>
    <col min="3" max="4" width="20.625" style="67" customWidth="1"/>
    <col min="5" max="16384" width="9" style="67"/>
  </cols>
  <sheetData>
    <row r="1" spans="1:4" ht="16.5" customHeight="1">
      <c r="A1" s="75" t="s">
        <v>112</v>
      </c>
      <c r="B1" s="75" t="s">
        <v>185</v>
      </c>
      <c r="C1" s="75" t="s">
        <v>393</v>
      </c>
      <c r="D1" s="75" t="s">
        <v>186</v>
      </c>
    </row>
    <row r="2" spans="1:4" ht="16.5" customHeight="1">
      <c r="A2" s="80" t="s">
        <v>1075</v>
      </c>
      <c r="B2" s="81" t="s">
        <v>126</v>
      </c>
      <c r="C2" s="82">
        <v>-10000000000</v>
      </c>
      <c r="D2" s="83">
        <v>36161</v>
      </c>
    </row>
    <row r="3" spans="1:4" ht="16.5" customHeight="1">
      <c r="A3" s="80" t="s">
        <v>1075</v>
      </c>
      <c r="B3" s="81" t="s">
        <v>127</v>
      </c>
      <c r="C3" s="82">
        <v>2700000000</v>
      </c>
      <c r="D3" s="83">
        <v>36891</v>
      </c>
    </row>
    <row r="4" spans="1:4" ht="16.5" customHeight="1">
      <c r="A4" s="80" t="s">
        <v>1075</v>
      </c>
      <c r="B4" s="81" t="s">
        <v>127</v>
      </c>
      <c r="C4" s="82">
        <v>14000000000</v>
      </c>
      <c r="D4" s="83">
        <v>36892</v>
      </c>
    </row>
    <row r="5" spans="1:4" ht="16.5" customHeight="1">
      <c r="A5" s="80" t="s">
        <v>1075</v>
      </c>
      <c r="B5" s="81" t="s">
        <v>127</v>
      </c>
      <c r="C5" s="82">
        <v>1000000000</v>
      </c>
      <c r="D5" s="83">
        <v>36892</v>
      </c>
    </row>
    <row r="6" spans="1:4" ht="16.5" customHeight="1">
      <c r="A6" s="80" t="s">
        <v>1076</v>
      </c>
      <c r="B6" s="81" t="s">
        <v>126</v>
      </c>
      <c r="C6" s="82">
        <v>-3000000000</v>
      </c>
      <c r="D6" s="83">
        <v>37226</v>
      </c>
    </row>
    <row r="7" spans="1:4" ht="16.5" customHeight="1">
      <c r="A7" s="80" t="s">
        <v>1076</v>
      </c>
      <c r="B7" s="81" t="s">
        <v>127</v>
      </c>
      <c r="C7" s="82">
        <v>300000000</v>
      </c>
      <c r="D7" s="83">
        <v>38384</v>
      </c>
    </row>
    <row r="8" spans="1:4" ht="16.5" customHeight="1">
      <c r="A8" s="80" t="s">
        <v>1076</v>
      </c>
      <c r="B8" s="81" t="s">
        <v>127</v>
      </c>
      <c r="C8" s="82">
        <v>350000000</v>
      </c>
      <c r="D8" s="83">
        <v>38477</v>
      </c>
    </row>
    <row r="9" spans="1:4" ht="16.5" customHeight="1">
      <c r="A9" s="80" t="s">
        <v>1076</v>
      </c>
      <c r="B9" s="81" t="s">
        <v>127</v>
      </c>
      <c r="C9" s="82">
        <v>400000000</v>
      </c>
      <c r="D9" s="83">
        <v>38718</v>
      </c>
    </row>
    <row r="10" spans="1:4" ht="16.5" customHeight="1">
      <c r="A10" s="80" t="s">
        <v>1076</v>
      </c>
      <c r="B10" s="81" t="s">
        <v>127</v>
      </c>
      <c r="C10" s="82">
        <v>150000000</v>
      </c>
      <c r="D10" s="83">
        <v>38869</v>
      </c>
    </row>
    <row r="11" spans="1:4" ht="16.5" customHeight="1">
      <c r="A11" s="80" t="s">
        <v>1076</v>
      </c>
      <c r="B11" s="81" t="s">
        <v>127</v>
      </c>
      <c r="C11" s="82">
        <v>130000000</v>
      </c>
      <c r="D11" s="83">
        <v>39083</v>
      </c>
    </row>
    <row r="12" spans="1:4" ht="16.5" customHeight="1">
      <c r="A12" s="80" t="s">
        <v>1076</v>
      </c>
      <c r="B12" s="81" t="s">
        <v>127</v>
      </c>
      <c r="C12" s="82">
        <v>60000000</v>
      </c>
      <c r="D12" s="83">
        <v>39234</v>
      </c>
    </row>
    <row r="13" spans="1:4" ht="16.5" customHeight="1">
      <c r="A13" s="80" t="s">
        <v>1076</v>
      </c>
      <c r="B13" s="81" t="s">
        <v>127</v>
      </c>
      <c r="C13" s="82">
        <v>1800000000</v>
      </c>
      <c r="D13" s="83">
        <v>39448</v>
      </c>
    </row>
    <row r="14" spans="1:4" ht="16.5" customHeight="1">
      <c r="A14" s="80" t="s">
        <v>1076</v>
      </c>
      <c r="B14" s="81" t="s">
        <v>127</v>
      </c>
      <c r="C14" s="82">
        <v>400000000</v>
      </c>
      <c r="D14" s="83">
        <v>39600</v>
      </c>
    </row>
    <row r="15" spans="1:4" ht="16.5" customHeight="1">
      <c r="A15" s="80" t="s">
        <v>1077</v>
      </c>
      <c r="B15" s="81" t="s">
        <v>126</v>
      </c>
      <c r="C15" s="82">
        <v>-10000000000</v>
      </c>
      <c r="D15" s="83">
        <v>38353</v>
      </c>
    </row>
    <row r="16" spans="1:4" ht="16.5" customHeight="1">
      <c r="A16" s="80" t="s">
        <v>1077</v>
      </c>
      <c r="B16" s="81" t="s">
        <v>127</v>
      </c>
      <c r="C16" s="82">
        <v>7700000000</v>
      </c>
      <c r="D16" s="83">
        <v>39448</v>
      </c>
    </row>
    <row r="17" spans="1:4" ht="16.5" customHeight="1">
      <c r="A17" s="80" t="s">
        <v>1077</v>
      </c>
      <c r="B17" s="81" t="s">
        <v>127</v>
      </c>
      <c r="C17" s="82">
        <v>1900000000</v>
      </c>
      <c r="D17" s="83">
        <v>39600</v>
      </c>
    </row>
    <row r="18" spans="1:4" ht="16.5" customHeight="1">
      <c r="A18" s="80" t="s">
        <v>1077</v>
      </c>
      <c r="B18" s="81" t="s">
        <v>127</v>
      </c>
      <c r="C18" s="82">
        <v>6000000000</v>
      </c>
      <c r="D18" s="83">
        <v>39814</v>
      </c>
    </row>
    <row r="19" spans="1:4" ht="16.5" customHeight="1">
      <c r="A19" s="80" t="s">
        <v>1078</v>
      </c>
      <c r="B19" s="81" t="s">
        <v>126</v>
      </c>
      <c r="C19" s="82">
        <v>-5000000000</v>
      </c>
      <c r="D19" s="83">
        <v>41455</v>
      </c>
    </row>
    <row r="20" spans="1:4" ht="16.5" customHeight="1">
      <c r="A20" s="80" t="s">
        <v>1078</v>
      </c>
      <c r="B20" s="81" t="s">
        <v>127</v>
      </c>
      <c r="C20" s="82">
        <v>6000000000</v>
      </c>
      <c r="D20" s="83">
        <v>41640</v>
      </c>
    </row>
    <row r="21" spans="1:4" ht="16.5" customHeight="1">
      <c r="A21" s="80"/>
      <c r="B21" s="84"/>
      <c r="C21" s="82"/>
      <c r="D21" s="83"/>
    </row>
    <row r="22" spans="1:4" ht="16.5" customHeight="1">
      <c r="A22" s="80"/>
      <c r="B22" s="84"/>
      <c r="C22" s="82"/>
      <c r="D22" s="83"/>
    </row>
    <row r="23" spans="1:4" ht="16.5" customHeight="1">
      <c r="A23" s="80"/>
      <c r="B23" s="84"/>
      <c r="C23" s="82"/>
      <c r="D23" s="83"/>
    </row>
    <row r="24" spans="1:4" ht="16.5" customHeight="1">
      <c r="A24" s="80"/>
      <c r="B24" s="84"/>
      <c r="C24" s="82"/>
      <c r="D24" s="83"/>
    </row>
    <row r="25" spans="1:4" ht="16.5" customHeight="1">
      <c r="A25" s="80"/>
      <c r="B25" s="84"/>
      <c r="C25" s="82"/>
      <c r="D25" s="83"/>
    </row>
    <row r="26" spans="1:4" ht="16.5" customHeight="1">
      <c r="A26" s="80"/>
      <c r="B26" s="84"/>
      <c r="C26" s="82"/>
      <c r="D26" s="83"/>
    </row>
    <row r="27" spans="1:4" ht="16.5" customHeight="1">
      <c r="A27" s="80"/>
      <c r="B27" s="84"/>
      <c r="C27" s="82"/>
      <c r="D27" s="83"/>
    </row>
    <row r="28" spans="1:4" ht="16.5" customHeight="1">
      <c r="A28" s="80"/>
      <c r="B28" s="84"/>
      <c r="C28" s="82"/>
      <c r="D28" s="83"/>
    </row>
    <row r="29" spans="1:4" ht="16.5" customHeight="1">
      <c r="A29" s="80"/>
      <c r="B29" s="84"/>
      <c r="C29" s="82"/>
      <c r="D29" s="83"/>
    </row>
    <row r="30" spans="1:4" ht="16.5" customHeight="1">
      <c r="A30" s="80"/>
      <c r="B30" s="84"/>
      <c r="C30" s="82"/>
      <c r="D30" s="83"/>
    </row>
    <row r="31" spans="1:4" ht="16.5" customHeight="1">
      <c r="A31" s="80"/>
      <c r="B31" s="84"/>
      <c r="C31" s="82"/>
      <c r="D31" s="83"/>
    </row>
    <row r="32" spans="1:4" ht="16.5" customHeight="1">
      <c r="A32" s="80"/>
      <c r="B32" s="84"/>
      <c r="C32" s="82"/>
      <c r="D32" s="83"/>
    </row>
    <row r="33" spans="1:4" ht="16.5" customHeight="1">
      <c r="A33" s="80"/>
      <c r="B33" s="84"/>
      <c r="C33" s="82"/>
      <c r="D33" s="83"/>
    </row>
    <row r="34" spans="1:4" ht="16.5" customHeight="1">
      <c r="A34" s="80"/>
      <c r="B34" s="84"/>
      <c r="C34" s="82"/>
      <c r="D34" s="83"/>
    </row>
    <row r="35" spans="1:4" ht="16.5" customHeight="1">
      <c r="A35" s="80"/>
      <c r="B35" s="84"/>
      <c r="C35" s="82"/>
      <c r="D35" s="83"/>
    </row>
    <row r="36" spans="1:4" ht="16.5" customHeight="1">
      <c r="A36" s="80"/>
      <c r="B36" s="84"/>
      <c r="C36" s="82"/>
      <c r="D36" s="83"/>
    </row>
    <row r="37" spans="1:4" ht="16.5" customHeight="1">
      <c r="A37" s="80"/>
      <c r="B37" s="84"/>
      <c r="C37" s="82"/>
      <c r="D37" s="83"/>
    </row>
    <row r="38" spans="1:4" ht="16.5" customHeight="1">
      <c r="A38" s="80"/>
      <c r="B38" s="84"/>
      <c r="C38" s="82"/>
      <c r="D38" s="83"/>
    </row>
    <row r="39" spans="1:4" ht="16.5" customHeight="1">
      <c r="A39" s="80"/>
      <c r="B39" s="84"/>
      <c r="C39" s="82"/>
      <c r="D39" s="83"/>
    </row>
    <row r="40" spans="1:4" ht="16.5" customHeight="1">
      <c r="A40" s="80"/>
      <c r="B40" s="84"/>
      <c r="C40" s="82"/>
      <c r="D40" s="83"/>
    </row>
    <row r="41" spans="1:4" ht="16.5" customHeight="1">
      <c r="A41" s="80"/>
      <c r="B41" s="84"/>
      <c r="C41" s="82"/>
      <c r="D41" s="83"/>
    </row>
    <row r="42" spans="1:4" ht="16.5" customHeight="1">
      <c r="A42" s="80"/>
      <c r="B42" s="84"/>
      <c r="C42" s="82"/>
      <c r="D42" s="83"/>
    </row>
    <row r="43" spans="1:4" ht="16.5" customHeight="1">
      <c r="A43" s="80"/>
      <c r="B43" s="84"/>
      <c r="C43" s="82"/>
      <c r="D43" s="83"/>
    </row>
    <row r="44" spans="1:4" ht="16.5" customHeight="1">
      <c r="A44" s="80"/>
      <c r="B44" s="84"/>
      <c r="C44" s="82"/>
      <c r="D44" s="83"/>
    </row>
    <row r="45" spans="1:4" ht="16.5" customHeight="1">
      <c r="A45" s="80"/>
      <c r="B45" s="84"/>
      <c r="C45" s="82"/>
      <c r="D45" s="83"/>
    </row>
    <row r="46" spans="1:4" ht="16.5" customHeight="1">
      <c r="A46" s="80"/>
      <c r="B46" s="84"/>
      <c r="C46" s="82"/>
      <c r="D46" s="83"/>
    </row>
    <row r="47" spans="1:4" ht="16.5" customHeight="1">
      <c r="A47" s="80"/>
      <c r="B47" s="84"/>
      <c r="C47" s="82"/>
      <c r="D47" s="83"/>
    </row>
    <row r="48" spans="1:4" ht="16.5" customHeight="1">
      <c r="A48" s="80"/>
      <c r="B48" s="84"/>
      <c r="C48" s="82"/>
      <c r="D48" s="83"/>
    </row>
    <row r="49" spans="1:4" ht="16.5" customHeight="1">
      <c r="A49" s="80"/>
      <c r="B49" s="84"/>
      <c r="C49" s="82"/>
      <c r="D49" s="83"/>
    </row>
    <row r="50" spans="1:4" ht="16.5" customHeight="1">
      <c r="A50" s="80"/>
      <c r="B50" s="84"/>
      <c r="C50" s="82"/>
      <c r="D50" s="83"/>
    </row>
    <row r="51" spans="1:4" ht="16.5" customHeight="1">
      <c r="A51" s="80"/>
      <c r="B51" s="84"/>
      <c r="C51" s="82"/>
      <c r="D51" s="83"/>
    </row>
    <row r="52" spans="1:4" ht="16.5" customHeight="1">
      <c r="A52" s="80"/>
      <c r="B52" s="84"/>
      <c r="C52" s="82"/>
      <c r="D52" s="83"/>
    </row>
    <row r="53" spans="1:4" ht="16.5" customHeight="1">
      <c r="A53" s="80"/>
      <c r="B53" s="84"/>
      <c r="C53" s="82"/>
      <c r="D53" s="83"/>
    </row>
    <row r="54" spans="1:4" ht="16.5" customHeight="1">
      <c r="A54" s="80"/>
      <c r="B54" s="84"/>
      <c r="C54" s="82"/>
      <c r="D54" s="83"/>
    </row>
    <row r="55" spans="1:4" ht="16.5" customHeight="1">
      <c r="A55" s="80"/>
      <c r="B55" s="84"/>
      <c r="C55" s="82"/>
      <c r="D55" s="83"/>
    </row>
    <row r="56" spans="1:4" ht="16.5" customHeight="1">
      <c r="A56" s="80"/>
      <c r="B56" s="84"/>
      <c r="C56" s="82"/>
      <c r="D56" s="83"/>
    </row>
    <row r="57" spans="1:4" ht="16.5" customHeight="1">
      <c r="A57" s="80"/>
      <c r="B57" s="84"/>
      <c r="C57" s="82"/>
      <c r="D57" s="83"/>
    </row>
    <row r="58" spans="1:4" ht="16.5" customHeight="1">
      <c r="A58" s="80"/>
      <c r="B58" s="84"/>
      <c r="C58" s="82"/>
      <c r="D58" s="83"/>
    </row>
    <row r="59" spans="1:4" ht="16.5" customHeight="1">
      <c r="A59" s="80"/>
      <c r="B59" s="84"/>
      <c r="C59" s="82"/>
      <c r="D59" s="83"/>
    </row>
    <row r="60" spans="1:4" ht="16.5" customHeight="1">
      <c r="A60" s="80"/>
      <c r="B60" s="84"/>
      <c r="C60" s="82"/>
      <c r="D60" s="83"/>
    </row>
    <row r="61" spans="1:4" ht="16.5" customHeight="1">
      <c r="A61" s="80"/>
      <c r="B61" s="84"/>
      <c r="C61" s="82"/>
      <c r="D61" s="83"/>
    </row>
    <row r="62" spans="1:4" ht="16.5" customHeight="1">
      <c r="A62" s="80"/>
      <c r="B62" s="84"/>
      <c r="C62" s="82"/>
      <c r="D62" s="83"/>
    </row>
    <row r="63" spans="1:4" ht="16.5" customHeight="1">
      <c r="A63" s="80"/>
      <c r="B63" s="84"/>
      <c r="C63" s="82"/>
      <c r="D63" s="83"/>
    </row>
    <row r="64" spans="1:4" ht="16.5" customHeight="1">
      <c r="A64" s="80"/>
      <c r="B64" s="84"/>
      <c r="C64" s="82"/>
      <c r="D64" s="83"/>
    </row>
    <row r="65" spans="1:4" ht="16.5" customHeight="1">
      <c r="A65" s="80"/>
      <c r="B65" s="84"/>
      <c r="C65" s="82"/>
      <c r="D65" s="83"/>
    </row>
    <row r="66" spans="1:4" ht="16.5" customHeight="1">
      <c r="A66" s="80"/>
      <c r="B66" s="84"/>
      <c r="C66" s="82"/>
      <c r="D66" s="83"/>
    </row>
    <row r="67" spans="1:4" ht="16.5" customHeight="1">
      <c r="A67" s="80"/>
      <c r="B67" s="84"/>
      <c r="C67" s="82"/>
      <c r="D67" s="83"/>
    </row>
    <row r="68" spans="1:4" ht="16.5" customHeight="1">
      <c r="A68" s="80"/>
      <c r="B68" s="84"/>
      <c r="C68" s="82"/>
      <c r="D68" s="83"/>
    </row>
    <row r="69" spans="1:4" ht="16.5" customHeight="1">
      <c r="A69" s="80"/>
      <c r="B69" s="84"/>
      <c r="C69" s="82"/>
      <c r="D69" s="83"/>
    </row>
    <row r="70" spans="1:4" ht="16.5" customHeight="1">
      <c r="A70" s="80"/>
      <c r="B70" s="84"/>
      <c r="C70" s="82"/>
      <c r="D70" s="83"/>
    </row>
    <row r="71" spans="1:4" ht="16.5" customHeight="1">
      <c r="A71" s="80"/>
      <c r="B71" s="84"/>
      <c r="C71" s="82"/>
      <c r="D71" s="83"/>
    </row>
    <row r="72" spans="1:4" ht="16.5" customHeight="1">
      <c r="A72" s="80"/>
      <c r="B72" s="84"/>
      <c r="C72" s="82"/>
      <c r="D72" s="83"/>
    </row>
    <row r="73" spans="1:4" ht="16.5" customHeight="1">
      <c r="A73" s="80"/>
      <c r="B73" s="84"/>
      <c r="C73" s="82"/>
      <c r="D73" s="83"/>
    </row>
    <row r="74" spans="1:4" ht="16.5" customHeight="1">
      <c r="A74" s="80"/>
      <c r="B74" s="84"/>
      <c r="C74" s="82"/>
      <c r="D74" s="83"/>
    </row>
    <row r="75" spans="1:4" ht="16.5" customHeight="1">
      <c r="A75" s="80"/>
      <c r="B75" s="84"/>
      <c r="C75" s="82"/>
      <c r="D75" s="83"/>
    </row>
    <row r="76" spans="1:4" ht="16.5" customHeight="1">
      <c r="A76" s="80"/>
      <c r="B76" s="84"/>
      <c r="C76" s="82"/>
      <c r="D76" s="83"/>
    </row>
    <row r="77" spans="1:4" ht="16.5" customHeight="1">
      <c r="A77" s="80"/>
      <c r="B77" s="84"/>
      <c r="C77" s="82"/>
      <c r="D77" s="83"/>
    </row>
    <row r="78" spans="1:4" ht="16.5" customHeight="1">
      <c r="A78" s="80"/>
      <c r="B78" s="84"/>
      <c r="C78" s="82"/>
      <c r="D78" s="83"/>
    </row>
    <row r="79" spans="1:4" ht="16.5" customHeight="1">
      <c r="A79" s="80"/>
      <c r="B79" s="84"/>
      <c r="C79" s="82"/>
      <c r="D79" s="83"/>
    </row>
    <row r="80" spans="1:4" ht="16.5" customHeight="1">
      <c r="A80" s="80"/>
      <c r="B80" s="84"/>
      <c r="C80" s="82"/>
      <c r="D80" s="83"/>
    </row>
    <row r="81" spans="1:4" ht="16.5" customHeight="1">
      <c r="A81" s="80"/>
      <c r="B81" s="84"/>
      <c r="C81" s="82"/>
      <c r="D81" s="83"/>
    </row>
    <row r="82" spans="1:4" ht="16.5" customHeight="1">
      <c r="A82" s="80"/>
      <c r="B82" s="84"/>
      <c r="C82" s="82"/>
      <c r="D82" s="83"/>
    </row>
    <row r="83" spans="1:4" ht="16.5" customHeight="1">
      <c r="A83" s="80"/>
      <c r="B83" s="84"/>
      <c r="C83" s="82"/>
      <c r="D83" s="83"/>
    </row>
    <row r="84" spans="1:4" ht="16.5" customHeight="1">
      <c r="A84" s="80"/>
      <c r="B84" s="84"/>
      <c r="C84" s="82"/>
      <c r="D84" s="83"/>
    </row>
    <row r="85" spans="1:4" ht="16.5" customHeight="1">
      <c r="A85" s="80"/>
      <c r="B85" s="84"/>
      <c r="C85" s="82"/>
      <c r="D85" s="83"/>
    </row>
    <row r="86" spans="1:4" ht="16.5" customHeight="1">
      <c r="A86" s="80"/>
      <c r="B86" s="84"/>
      <c r="C86" s="82"/>
      <c r="D86" s="83"/>
    </row>
    <row r="87" spans="1:4" ht="16.5" customHeight="1">
      <c r="A87" s="80"/>
      <c r="B87" s="84"/>
      <c r="C87" s="82"/>
      <c r="D87" s="83"/>
    </row>
    <row r="88" spans="1:4" ht="16.5" customHeight="1">
      <c r="A88" s="80"/>
      <c r="B88" s="84"/>
      <c r="C88" s="82"/>
      <c r="D88" s="83"/>
    </row>
    <row r="89" spans="1:4" ht="16.5" customHeight="1">
      <c r="A89" s="80"/>
      <c r="B89" s="84"/>
      <c r="C89" s="82"/>
      <c r="D89" s="83"/>
    </row>
    <row r="90" spans="1:4" ht="16.5" customHeight="1">
      <c r="A90" s="80"/>
      <c r="B90" s="84"/>
      <c r="C90" s="82"/>
      <c r="D90" s="83"/>
    </row>
    <row r="91" spans="1:4" ht="16.5" customHeight="1">
      <c r="A91" s="80"/>
      <c r="B91" s="84"/>
      <c r="C91" s="82"/>
      <c r="D91" s="83"/>
    </row>
    <row r="92" spans="1:4" ht="16.5" customHeight="1">
      <c r="A92" s="80"/>
      <c r="B92" s="84"/>
      <c r="C92" s="82"/>
      <c r="D92" s="83"/>
    </row>
    <row r="93" spans="1:4" ht="16.5" customHeight="1">
      <c r="A93" s="80"/>
      <c r="B93" s="84"/>
      <c r="C93" s="82"/>
      <c r="D93" s="83"/>
    </row>
    <row r="94" spans="1:4" ht="16.5" customHeight="1">
      <c r="A94" s="80"/>
      <c r="B94" s="84"/>
      <c r="C94" s="82"/>
      <c r="D94" s="83"/>
    </row>
    <row r="95" spans="1:4" ht="16.5" customHeight="1">
      <c r="A95" s="80"/>
      <c r="B95" s="84"/>
      <c r="C95" s="82"/>
      <c r="D95" s="83"/>
    </row>
    <row r="96" spans="1:4" ht="16.5" customHeight="1">
      <c r="A96" s="80"/>
      <c r="B96" s="84"/>
      <c r="C96" s="82"/>
      <c r="D96" s="83"/>
    </row>
    <row r="97" spans="1:4" ht="16.5" customHeight="1">
      <c r="A97" s="80"/>
      <c r="B97" s="84"/>
      <c r="C97" s="82"/>
      <c r="D97" s="83"/>
    </row>
    <row r="98" spans="1:4" ht="16.5" customHeight="1">
      <c r="A98" s="80"/>
      <c r="B98" s="84"/>
      <c r="C98" s="82"/>
      <c r="D98" s="83"/>
    </row>
    <row r="99" spans="1:4" ht="16.5" customHeight="1">
      <c r="A99" s="80"/>
      <c r="B99" s="84"/>
      <c r="C99" s="82"/>
      <c r="D99" s="83"/>
    </row>
    <row r="100" spans="1:4" ht="16.5" customHeight="1">
      <c r="A100" s="80"/>
      <c r="B100" s="84"/>
      <c r="C100" s="82"/>
      <c r="D100" s="83"/>
    </row>
    <row r="101" spans="1:4" ht="16.5" customHeight="1">
      <c r="A101" s="80"/>
      <c r="B101" s="84"/>
      <c r="C101" s="82"/>
      <c r="D101" s="83"/>
    </row>
    <row r="102" spans="1:4" ht="16.5" customHeight="1">
      <c r="A102" s="80"/>
      <c r="B102" s="84"/>
      <c r="C102" s="82"/>
      <c r="D102" s="83"/>
    </row>
    <row r="103" spans="1:4" ht="16.5" customHeight="1">
      <c r="A103" s="80"/>
      <c r="B103" s="84"/>
      <c r="C103" s="82"/>
      <c r="D103" s="83"/>
    </row>
    <row r="104" spans="1:4" ht="16.5" customHeight="1">
      <c r="A104" s="80"/>
      <c r="B104" s="84"/>
      <c r="C104" s="82"/>
      <c r="D104" s="83"/>
    </row>
    <row r="105" spans="1:4" ht="16.5" customHeight="1">
      <c r="A105" s="80"/>
      <c r="B105" s="84"/>
      <c r="C105" s="82"/>
      <c r="D105" s="83"/>
    </row>
    <row r="106" spans="1:4" ht="16.5" customHeight="1">
      <c r="A106" s="80"/>
      <c r="B106" s="84"/>
      <c r="C106" s="82"/>
      <c r="D106" s="83"/>
    </row>
    <row r="107" spans="1:4" ht="16.5" customHeight="1">
      <c r="A107" s="80"/>
      <c r="B107" s="84"/>
      <c r="C107" s="82"/>
      <c r="D107" s="83"/>
    </row>
    <row r="108" spans="1:4" ht="16.5" customHeight="1">
      <c r="A108" s="80"/>
      <c r="B108" s="84"/>
      <c r="C108" s="82"/>
      <c r="D108" s="83"/>
    </row>
    <row r="109" spans="1:4" ht="16.5" customHeight="1">
      <c r="A109" s="80"/>
      <c r="B109" s="84"/>
      <c r="C109" s="82"/>
      <c r="D109" s="83"/>
    </row>
    <row r="110" spans="1:4" ht="16.5" customHeight="1">
      <c r="A110" s="80"/>
      <c r="B110" s="84"/>
      <c r="C110" s="82"/>
      <c r="D110" s="83"/>
    </row>
    <row r="111" spans="1:4" ht="16.5" customHeight="1">
      <c r="A111" s="80"/>
      <c r="B111" s="84"/>
      <c r="C111" s="82"/>
      <c r="D111" s="83"/>
    </row>
    <row r="112" spans="1:4" ht="16.5" customHeight="1">
      <c r="A112" s="80"/>
      <c r="B112" s="84"/>
      <c r="C112" s="82"/>
      <c r="D112" s="83"/>
    </row>
    <row r="113" spans="1:4" ht="16.5" customHeight="1">
      <c r="A113" s="80"/>
      <c r="B113" s="84"/>
      <c r="C113" s="82"/>
      <c r="D113" s="83"/>
    </row>
    <row r="114" spans="1:4" ht="16.5" customHeight="1">
      <c r="A114" s="80"/>
      <c r="B114" s="84"/>
      <c r="C114" s="82"/>
      <c r="D114" s="83"/>
    </row>
    <row r="115" spans="1:4" ht="16.5" customHeight="1">
      <c r="A115" s="80"/>
      <c r="B115" s="84"/>
      <c r="C115" s="82"/>
      <c r="D115" s="83"/>
    </row>
    <row r="116" spans="1:4" ht="16.5" customHeight="1">
      <c r="A116" s="80"/>
      <c r="B116" s="84"/>
      <c r="C116" s="82"/>
      <c r="D116" s="83"/>
    </row>
    <row r="117" spans="1:4" ht="16.5" customHeight="1">
      <c r="A117" s="80"/>
      <c r="B117" s="84"/>
      <c r="C117" s="82"/>
      <c r="D117" s="83"/>
    </row>
    <row r="118" spans="1:4" ht="16.5" customHeight="1">
      <c r="A118" s="80"/>
      <c r="B118" s="84"/>
      <c r="C118" s="82"/>
      <c r="D118" s="83"/>
    </row>
    <row r="119" spans="1:4" ht="16.5" customHeight="1">
      <c r="A119" s="80"/>
      <c r="B119" s="84"/>
      <c r="C119" s="82"/>
      <c r="D119" s="83"/>
    </row>
    <row r="120" spans="1:4" ht="16.5" customHeight="1">
      <c r="A120" s="80"/>
      <c r="B120" s="84"/>
      <c r="C120" s="82"/>
      <c r="D120" s="83"/>
    </row>
    <row r="121" spans="1:4" ht="16.5" customHeight="1">
      <c r="A121" s="80"/>
      <c r="B121" s="84"/>
      <c r="C121" s="82"/>
      <c r="D121" s="83"/>
    </row>
    <row r="122" spans="1:4" ht="16.5" customHeight="1">
      <c r="A122" s="80"/>
      <c r="B122" s="84"/>
      <c r="C122" s="82"/>
      <c r="D122" s="83"/>
    </row>
    <row r="123" spans="1:4" ht="16.5" customHeight="1">
      <c r="A123" s="80"/>
      <c r="B123" s="84"/>
      <c r="C123" s="82"/>
      <c r="D123" s="83"/>
    </row>
    <row r="124" spans="1:4" ht="16.5" customHeight="1">
      <c r="A124" s="80"/>
      <c r="B124" s="84"/>
      <c r="C124" s="82"/>
      <c r="D124" s="83"/>
    </row>
    <row r="125" spans="1:4" ht="16.5" customHeight="1">
      <c r="A125" s="80"/>
      <c r="B125" s="84"/>
      <c r="C125" s="82"/>
      <c r="D125" s="83"/>
    </row>
    <row r="126" spans="1:4" ht="16.5" customHeight="1">
      <c r="A126" s="80"/>
      <c r="B126" s="84"/>
      <c r="C126" s="82"/>
      <c r="D126" s="83"/>
    </row>
    <row r="127" spans="1:4" ht="16.5" customHeight="1">
      <c r="A127" s="80"/>
      <c r="B127" s="84"/>
      <c r="C127" s="82"/>
      <c r="D127" s="83"/>
    </row>
    <row r="128" spans="1:4" ht="16.5" customHeight="1">
      <c r="A128" s="80"/>
      <c r="B128" s="84"/>
      <c r="C128" s="82"/>
      <c r="D128" s="83"/>
    </row>
    <row r="129" spans="1:4" ht="16.5" customHeight="1">
      <c r="A129" s="80"/>
      <c r="B129" s="84"/>
      <c r="C129" s="82"/>
      <c r="D129" s="83"/>
    </row>
    <row r="130" spans="1:4" ht="16.5" customHeight="1">
      <c r="A130" s="80"/>
      <c r="B130" s="84"/>
      <c r="C130" s="82"/>
      <c r="D130" s="83"/>
    </row>
    <row r="131" spans="1:4" ht="16.5" customHeight="1">
      <c r="A131" s="80"/>
      <c r="B131" s="84"/>
      <c r="C131" s="82"/>
      <c r="D131" s="83"/>
    </row>
    <row r="132" spans="1:4" ht="16.5" customHeight="1">
      <c r="A132" s="80"/>
      <c r="B132" s="84"/>
      <c r="C132" s="82"/>
      <c r="D132" s="83"/>
    </row>
    <row r="133" spans="1:4" ht="16.5" customHeight="1">
      <c r="A133" s="80"/>
      <c r="B133" s="84"/>
      <c r="C133" s="82"/>
      <c r="D133" s="83"/>
    </row>
    <row r="134" spans="1:4" ht="16.5" customHeight="1">
      <c r="A134" s="80"/>
      <c r="B134" s="84"/>
      <c r="C134" s="82"/>
      <c r="D134" s="83"/>
    </row>
    <row r="135" spans="1:4" ht="16.5" customHeight="1">
      <c r="A135" s="80"/>
      <c r="B135" s="84"/>
      <c r="C135" s="82"/>
      <c r="D135" s="83"/>
    </row>
    <row r="136" spans="1:4" ht="16.5" customHeight="1">
      <c r="A136" s="80"/>
      <c r="B136" s="84"/>
      <c r="C136" s="82"/>
      <c r="D136" s="83"/>
    </row>
    <row r="137" spans="1:4" ht="16.5" customHeight="1">
      <c r="A137" s="80"/>
      <c r="B137" s="84"/>
      <c r="C137" s="82"/>
      <c r="D137" s="83"/>
    </row>
    <row r="138" spans="1:4" ht="16.5" customHeight="1">
      <c r="A138" s="80"/>
      <c r="B138" s="84"/>
      <c r="C138" s="82"/>
      <c r="D138" s="83"/>
    </row>
    <row r="139" spans="1:4" ht="16.5" customHeight="1">
      <c r="A139" s="80"/>
      <c r="B139" s="84"/>
      <c r="C139" s="82"/>
      <c r="D139" s="83"/>
    </row>
    <row r="140" spans="1:4" ht="16.5" customHeight="1">
      <c r="A140" s="80"/>
      <c r="B140" s="84"/>
      <c r="C140" s="82"/>
      <c r="D140" s="83"/>
    </row>
    <row r="141" spans="1:4" ht="16.5" customHeight="1">
      <c r="A141" s="80"/>
      <c r="B141" s="84"/>
      <c r="C141" s="82"/>
      <c r="D141" s="83"/>
    </row>
    <row r="142" spans="1:4" ht="16.5" customHeight="1">
      <c r="A142" s="80"/>
      <c r="B142" s="84"/>
      <c r="C142" s="82"/>
      <c r="D142" s="83"/>
    </row>
    <row r="143" spans="1:4" ht="16.5" customHeight="1">
      <c r="A143" s="80"/>
      <c r="B143" s="84"/>
      <c r="C143" s="82"/>
      <c r="D143" s="83"/>
    </row>
    <row r="144" spans="1:4" ht="16.5" customHeight="1">
      <c r="A144" s="80"/>
      <c r="B144" s="84"/>
      <c r="C144" s="82"/>
      <c r="D144" s="83"/>
    </row>
    <row r="145" spans="1:4" ht="16.5" customHeight="1">
      <c r="A145" s="80"/>
      <c r="B145" s="84"/>
      <c r="C145" s="82"/>
      <c r="D145" s="83"/>
    </row>
    <row r="146" spans="1:4" ht="16.5" customHeight="1">
      <c r="A146" s="80"/>
      <c r="B146" s="84"/>
      <c r="C146" s="82"/>
      <c r="D146" s="83"/>
    </row>
    <row r="147" spans="1:4" ht="16.5" customHeight="1">
      <c r="A147" s="80"/>
      <c r="B147" s="84"/>
      <c r="C147" s="82"/>
      <c r="D147" s="83"/>
    </row>
    <row r="148" spans="1:4" ht="16.5" customHeight="1">
      <c r="A148" s="80"/>
      <c r="B148" s="84"/>
      <c r="C148" s="82"/>
      <c r="D148" s="83"/>
    </row>
    <row r="149" spans="1:4" ht="16.5" customHeight="1">
      <c r="A149" s="80"/>
      <c r="B149" s="84"/>
      <c r="C149" s="82"/>
      <c r="D149" s="83"/>
    </row>
    <row r="150" spans="1:4" ht="16.5" customHeight="1">
      <c r="A150" s="80"/>
      <c r="B150" s="84"/>
      <c r="C150" s="82"/>
      <c r="D150" s="83"/>
    </row>
    <row r="151" spans="1:4" ht="16.5" customHeight="1">
      <c r="A151" s="80"/>
      <c r="B151" s="84"/>
      <c r="C151" s="82"/>
      <c r="D151" s="83"/>
    </row>
    <row r="152" spans="1:4" ht="16.5" customHeight="1">
      <c r="A152" s="80"/>
      <c r="B152" s="84"/>
      <c r="C152" s="82"/>
      <c r="D152" s="83"/>
    </row>
    <row r="153" spans="1:4" ht="16.5" customHeight="1">
      <c r="A153" s="80"/>
      <c r="B153" s="84"/>
      <c r="C153" s="82"/>
      <c r="D153" s="83"/>
    </row>
    <row r="154" spans="1:4" ht="16.5" customHeight="1">
      <c r="A154" s="80"/>
      <c r="B154" s="84"/>
      <c r="C154" s="82"/>
      <c r="D154" s="83"/>
    </row>
    <row r="155" spans="1:4" ht="16.5" customHeight="1">
      <c r="A155" s="80"/>
      <c r="B155" s="84"/>
      <c r="C155" s="82"/>
      <c r="D155" s="83"/>
    </row>
    <row r="156" spans="1:4" ht="16.5" customHeight="1">
      <c r="A156" s="80"/>
      <c r="B156" s="84"/>
      <c r="C156" s="82"/>
      <c r="D156" s="83"/>
    </row>
    <row r="157" spans="1:4" ht="16.5" customHeight="1">
      <c r="A157" s="80"/>
      <c r="B157" s="84"/>
      <c r="C157" s="82"/>
      <c r="D157" s="83"/>
    </row>
    <row r="158" spans="1:4" ht="16.5" customHeight="1">
      <c r="A158" s="80"/>
      <c r="B158" s="84"/>
      <c r="C158" s="82"/>
      <c r="D158" s="83"/>
    </row>
    <row r="159" spans="1:4" ht="16.5" customHeight="1">
      <c r="A159" s="80"/>
      <c r="B159" s="84"/>
      <c r="C159" s="82"/>
      <c r="D159" s="83"/>
    </row>
    <row r="160" spans="1:4" ht="16.5" customHeight="1">
      <c r="A160" s="80"/>
      <c r="B160" s="84"/>
      <c r="C160" s="82"/>
      <c r="D160" s="83"/>
    </row>
    <row r="161" spans="1:4" ht="16.5" customHeight="1">
      <c r="A161" s="80"/>
      <c r="B161" s="84"/>
      <c r="C161" s="82"/>
      <c r="D161" s="83"/>
    </row>
    <row r="162" spans="1:4" ht="16.5" customHeight="1">
      <c r="A162" s="80"/>
      <c r="B162" s="84"/>
      <c r="C162" s="82"/>
      <c r="D162" s="83"/>
    </row>
    <row r="163" spans="1:4" ht="16.5" customHeight="1">
      <c r="A163" s="80"/>
      <c r="B163" s="84"/>
      <c r="C163" s="82"/>
      <c r="D163" s="83"/>
    </row>
    <row r="164" spans="1:4" ht="16.5" customHeight="1">
      <c r="A164" s="80"/>
      <c r="B164" s="84"/>
      <c r="C164" s="82"/>
      <c r="D164" s="83"/>
    </row>
    <row r="165" spans="1:4" ht="16.5" customHeight="1">
      <c r="A165" s="80"/>
      <c r="B165" s="84"/>
      <c r="C165" s="82"/>
      <c r="D165" s="83"/>
    </row>
    <row r="166" spans="1:4" ht="16.5" customHeight="1">
      <c r="A166" s="80"/>
      <c r="B166" s="84"/>
      <c r="C166" s="82"/>
      <c r="D166" s="83"/>
    </row>
    <row r="167" spans="1:4" ht="16.5" customHeight="1">
      <c r="A167" s="80"/>
      <c r="B167" s="84"/>
      <c r="C167" s="82"/>
      <c r="D167" s="83"/>
    </row>
    <row r="168" spans="1:4" ht="16.5" customHeight="1">
      <c r="A168" s="80"/>
      <c r="B168" s="84"/>
      <c r="C168" s="82"/>
      <c r="D168" s="83"/>
    </row>
    <row r="169" spans="1:4" ht="16.5" customHeight="1">
      <c r="A169" s="80"/>
      <c r="B169" s="84"/>
      <c r="C169" s="82"/>
      <c r="D169" s="83"/>
    </row>
    <row r="170" spans="1:4" ht="16.5" customHeight="1">
      <c r="A170" s="80"/>
      <c r="B170" s="84"/>
      <c r="C170" s="82"/>
      <c r="D170" s="83"/>
    </row>
    <row r="171" spans="1:4" ht="16.5" customHeight="1">
      <c r="A171" s="80"/>
      <c r="B171" s="84"/>
      <c r="C171" s="82"/>
      <c r="D171" s="83"/>
    </row>
    <row r="172" spans="1:4" ht="16.5" customHeight="1">
      <c r="A172" s="80"/>
      <c r="B172" s="84"/>
      <c r="C172" s="82"/>
      <c r="D172" s="83"/>
    </row>
    <row r="173" spans="1:4" ht="16.5" customHeight="1">
      <c r="A173" s="80"/>
      <c r="B173" s="84"/>
      <c r="C173" s="82"/>
      <c r="D173" s="83"/>
    </row>
    <row r="174" spans="1:4" ht="16.5" customHeight="1">
      <c r="A174" s="80"/>
      <c r="B174" s="84"/>
      <c r="C174" s="82"/>
      <c r="D174" s="83"/>
    </row>
    <row r="175" spans="1:4" ht="16.5" customHeight="1">
      <c r="A175" s="80"/>
      <c r="B175" s="84"/>
      <c r="C175" s="82"/>
      <c r="D175" s="83"/>
    </row>
    <row r="176" spans="1:4" ht="16.5" customHeight="1">
      <c r="A176" s="80"/>
      <c r="B176" s="84"/>
      <c r="C176" s="82"/>
      <c r="D176" s="83"/>
    </row>
    <row r="177" spans="1:4" ht="16.5" customHeight="1">
      <c r="A177" s="80"/>
      <c r="B177" s="84"/>
      <c r="C177" s="82"/>
      <c r="D177" s="83"/>
    </row>
    <row r="178" spans="1:4" ht="16.5" customHeight="1">
      <c r="A178" s="80"/>
      <c r="B178" s="84"/>
      <c r="C178" s="82"/>
      <c r="D178" s="83"/>
    </row>
    <row r="179" spans="1:4" ht="16.5" customHeight="1">
      <c r="A179" s="80"/>
      <c r="B179" s="84"/>
      <c r="C179" s="82"/>
      <c r="D179" s="83"/>
    </row>
    <row r="180" spans="1:4" ht="16.5" customHeight="1">
      <c r="A180" s="80"/>
      <c r="B180" s="84"/>
      <c r="C180" s="82"/>
      <c r="D180" s="83"/>
    </row>
    <row r="181" spans="1:4">
      <c r="A181" s="80"/>
      <c r="B181" s="84"/>
      <c r="C181" s="82"/>
      <c r="D181" s="83"/>
    </row>
    <row r="182" spans="1:4">
      <c r="A182" s="80"/>
      <c r="B182" s="84"/>
      <c r="C182" s="82"/>
      <c r="D182" s="83"/>
    </row>
    <row r="183" spans="1:4">
      <c r="A183" s="80"/>
      <c r="B183" s="84"/>
      <c r="C183" s="82"/>
      <c r="D183" s="83"/>
    </row>
    <row r="184" spans="1:4">
      <c r="A184" s="80"/>
      <c r="B184" s="84"/>
      <c r="C184" s="82"/>
      <c r="D184" s="83"/>
    </row>
    <row r="185" spans="1:4">
      <c r="A185" s="80"/>
      <c r="B185" s="84"/>
      <c r="C185" s="82"/>
      <c r="D185" s="83"/>
    </row>
    <row r="186" spans="1:4">
      <c r="A186" s="80"/>
      <c r="B186" s="84"/>
      <c r="C186" s="82"/>
      <c r="D186" s="83"/>
    </row>
    <row r="187" spans="1:4">
      <c r="A187" s="80"/>
      <c r="B187" s="84"/>
      <c r="C187" s="82"/>
      <c r="D187" s="83"/>
    </row>
    <row r="188" spans="1:4">
      <c r="A188" s="80"/>
      <c r="B188" s="84"/>
      <c r="C188" s="82"/>
      <c r="D188" s="83"/>
    </row>
    <row r="189" spans="1:4">
      <c r="A189" s="80"/>
      <c r="B189" s="84"/>
      <c r="C189" s="82"/>
      <c r="D189" s="83"/>
    </row>
    <row r="190" spans="1:4">
      <c r="A190" s="80"/>
      <c r="B190" s="84"/>
      <c r="C190" s="82"/>
      <c r="D190" s="83"/>
    </row>
    <row r="191" spans="1:4">
      <c r="A191" s="80"/>
      <c r="B191" s="84"/>
      <c r="C191" s="82"/>
      <c r="D191" s="83"/>
    </row>
    <row r="192" spans="1:4">
      <c r="A192" s="80"/>
      <c r="B192" s="84"/>
      <c r="C192" s="82"/>
      <c r="D192" s="83"/>
    </row>
    <row r="193" spans="1:4">
      <c r="A193" s="80"/>
      <c r="B193" s="84"/>
      <c r="C193" s="82"/>
      <c r="D193" s="83"/>
    </row>
    <row r="194" spans="1:4">
      <c r="A194" s="80"/>
      <c r="B194" s="84"/>
      <c r="C194" s="82"/>
      <c r="D194" s="83"/>
    </row>
    <row r="195" spans="1:4">
      <c r="A195" s="80"/>
      <c r="B195" s="84"/>
      <c r="C195" s="82"/>
      <c r="D195" s="83"/>
    </row>
    <row r="196" spans="1:4">
      <c r="A196" s="80"/>
      <c r="B196" s="84"/>
      <c r="C196" s="82"/>
      <c r="D196" s="83"/>
    </row>
    <row r="197" spans="1:4">
      <c r="A197" s="80"/>
      <c r="B197" s="84"/>
      <c r="C197" s="82"/>
      <c r="D197" s="83"/>
    </row>
    <row r="198" spans="1:4">
      <c r="A198" s="80"/>
      <c r="B198" s="84"/>
      <c r="C198" s="82"/>
      <c r="D198" s="83"/>
    </row>
    <row r="199" spans="1:4">
      <c r="A199" s="80"/>
      <c r="B199" s="84"/>
      <c r="C199" s="82"/>
      <c r="D199" s="83"/>
    </row>
    <row r="200" spans="1:4">
      <c r="A200" s="80"/>
      <c r="B200" s="84"/>
      <c r="C200" s="82"/>
      <c r="D200" s="83"/>
    </row>
    <row r="201" spans="1:4">
      <c r="A201" s="80"/>
      <c r="B201" s="84"/>
      <c r="C201" s="82"/>
      <c r="D201" s="83"/>
    </row>
    <row r="202" spans="1:4">
      <c r="A202" s="80"/>
      <c r="B202" s="84"/>
      <c r="C202" s="82"/>
      <c r="D202" s="83"/>
    </row>
    <row r="203" spans="1:4">
      <c r="A203" s="80"/>
      <c r="B203" s="84"/>
      <c r="C203" s="82"/>
      <c r="D203" s="83"/>
    </row>
    <row r="204" spans="1:4">
      <c r="A204" s="80"/>
      <c r="B204" s="84"/>
      <c r="C204" s="82"/>
      <c r="D204" s="83"/>
    </row>
    <row r="205" spans="1:4">
      <c r="A205" s="80"/>
      <c r="B205" s="84"/>
      <c r="C205" s="82"/>
      <c r="D205" s="83"/>
    </row>
    <row r="206" spans="1:4">
      <c r="A206" s="80"/>
      <c r="B206" s="84"/>
      <c r="C206" s="82"/>
      <c r="D206" s="83"/>
    </row>
    <row r="207" spans="1:4">
      <c r="A207" s="80"/>
      <c r="B207" s="84"/>
      <c r="C207" s="82"/>
      <c r="D207" s="83"/>
    </row>
    <row r="208" spans="1:4">
      <c r="A208" s="80"/>
      <c r="B208" s="84"/>
      <c r="C208" s="82"/>
      <c r="D208" s="83"/>
    </row>
    <row r="209" spans="1:4">
      <c r="A209" s="80"/>
      <c r="B209" s="84"/>
      <c r="C209" s="82"/>
      <c r="D209" s="83"/>
    </row>
    <row r="210" spans="1:4">
      <c r="A210" s="80"/>
      <c r="B210" s="84"/>
      <c r="C210" s="82"/>
      <c r="D210" s="83"/>
    </row>
    <row r="211" spans="1:4">
      <c r="A211" s="80"/>
      <c r="B211" s="84"/>
      <c r="C211" s="82"/>
      <c r="D211" s="83"/>
    </row>
    <row r="212" spans="1:4">
      <c r="A212" s="80"/>
      <c r="B212" s="84"/>
      <c r="C212" s="82"/>
      <c r="D212" s="83"/>
    </row>
    <row r="213" spans="1:4">
      <c r="A213" s="80"/>
      <c r="B213" s="84"/>
      <c r="C213" s="82"/>
      <c r="D213" s="83"/>
    </row>
    <row r="214" spans="1:4">
      <c r="A214" s="80"/>
      <c r="B214" s="84"/>
      <c r="C214" s="82"/>
      <c r="D214" s="83"/>
    </row>
    <row r="215" spans="1:4">
      <c r="A215" s="80"/>
      <c r="B215" s="84"/>
      <c r="C215" s="82"/>
      <c r="D215" s="83"/>
    </row>
    <row r="216" spans="1:4">
      <c r="A216" s="80"/>
      <c r="B216" s="84"/>
      <c r="C216" s="82"/>
      <c r="D216" s="83"/>
    </row>
    <row r="217" spans="1:4">
      <c r="A217" s="80"/>
      <c r="B217" s="84"/>
      <c r="C217" s="82"/>
      <c r="D217" s="83"/>
    </row>
    <row r="218" spans="1:4">
      <c r="A218" s="80"/>
      <c r="B218" s="84"/>
      <c r="C218" s="82"/>
      <c r="D218" s="83"/>
    </row>
    <row r="219" spans="1:4">
      <c r="A219" s="80"/>
      <c r="B219" s="84"/>
      <c r="C219" s="82"/>
      <c r="D219" s="83"/>
    </row>
    <row r="220" spans="1:4">
      <c r="A220" s="80"/>
      <c r="B220" s="84"/>
      <c r="C220" s="82"/>
      <c r="D220" s="83"/>
    </row>
    <row r="221" spans="1:4">
      <c r="A221" s="80"/>
      <c r="B221" s="84"/>
      <c r="C221" s="82"/>
      <c r="D221" s="83"/>
    </row>
    <row r="222" spans="1:4">
      <c r="A222" s="80"/>
      <c r="B222" s="84"/>
      <c r="C222" s="82"/>
      <c r="D222" s="83"/>
    </row>
    <row r="223" spans="1:4">
      <c r="A223" s="80"/>
      <c r="B223" s="84"/>
      <c r="C223" s="82"/>
      <c r="D223" s="83"/>
    </row>
    <row r="224" spans="1:4">
      <c r="A224" s="80"/>
      <c r="B224" s="84"/>
      <c r="C224" s="82"/>
      <c r="D224" s="83"/>
    </row>
    <row r="225" spans="1:4">
      <c r="A225" s="80"/>
      <c r="B225" s="84"/>
      <c r="C225" s="82"/>
      <c r="D225" s="83"/>
    </row>
    <row r="226" spans="1:4">
      <c r="A226" s="80"/>
      <c r="B226" s="84"/>
      <c r="C226" s="82"/>
      <c r="D226" s="83"/>
    </row>
    <row r="227" spans="1:4">
      <c r="A227" s="80"/>
      <c r="B227" s="84"/>
      <c r="C227" s="82"/>
      <c r="D227" s="83"/>
    </row>
    <row r="228" spans="1:4">
      <c r="A228" s="80"/>
      <c r="B228" s="84"/>
      <c r="C228" s="82"/>
      <c r="D228" s="83"/>
    </row>
    <row r="229" spans="1:4">
      <c r="A229" s="80"/>
      <c r="B229" s="84"/>
      <c r="C229" s="82"/>
      <c r="D229" s="83"/>
    </row>
    <row r="230" spans="1:4">
      <c r="A230" s="80"/>
      <c r="B230" s="84"/>
      <c r="C230" s="82"/>
      <c r="D230" s="83"/>
    </row>
    <row r="231" spans="1:4">
      <c r="A231" s="80"/>
      <c r="B231" s="84"/>
      <c r="C231" s="82"/>
      <c r="D231" s="83"/>
    </row>
    <row r="232" spans="1:4">
      <c r="A232" s="80"/>
      <c r="B232" s="84"/>
      <c r="C232" s="82"/>
      <c r="D232" s="83"/>
    </row>
    <row r="233" spans="1:4">
      <c r="A233" s="80"/>
      <c r="B233" s="84"/>
      <c r="C233" s="82"/>
      <c r="D233" s="83"/>
    </row>
    <row r="234" spans="1:4">
      <c r="A234" s="80"/>
      <c r="B234" s="84"/>
      <c r="C234" s="82"/>
      <c r="D234" s="83"/>
    </row>
    <row r="235" spans="1:4">
      <c r="A235" s="80"/>
      <c r="B235" s="84"/>
      <c r="C235" s="82"/>
      <c r="D235" s="83"/>
    </row>
    <row r="236" spans="1:4">
      <c r="A236" s="80"/>
      <c r="B236" s="84"/>
      <c r="C236" s="82"/>
      <c r="D236" s="83"/>
    </row>
    <row r="237" spans="1:4">
      <c r="A237" s="80"/>
      <c r="B237" s="84"/>
      <c r="C237" s="82"/>
      <c r="D237" s="83"/>
    </row>
    <row r="238" spans="1:4">
      <c r="A238" s="80"/>
      <c r="B238" s="84"/>
      <c r="C238" s="82"/>
      <c r="D238" s="83"/>
    </row>
    <row r="239" spans="1:4">
      <c r="A239" s="80"/>
      <c r="B239" s="84"/>
      <c r="C239" s="82"/>
      <c r="D239" s="83"/>
    </row>
    <row r="240" spans="1:4">
      <c r="A240" s="80"/>
      <c r="B240" s="84"/>
      <c r="C240" s="82"/>
      <c r="D240" s="83"/>
    </row>
    <row r="241" spans="1:4">
      <c r="A241" s="80"/>
      <c r="B241" s="84"/>
      <c r="C241" s="82"/>
      <c r="D241" s="83"/>
    </row>
    <row r="242" spans="1:4">
      <c r="A242" s="80"/>
      <c r="B242" s="84"/>
      <c r="C242" s="82"/>
      <c r="D242" s="83"/>
    </row>
    <row r="243" spans="1:4">
      <c r="A243" s="80"/>
      <c r="B243" s="84"/>
      <c r="C243" s="82"/>
      <c r="D243" s="83"/>
    </row>
    <row r="244" spans="1:4">
      <c r="A244" s="80"/>
      <c r="B244" s="84"/>
      <c r="C244" s="82"/>
      <c r="D244" s="83"/>
    </row>
    <row r="245" spans="1:4">
      <c r="A245" s="80"/>
      <c r="B245" s="84"/>
      <c r="C245" s="82"/>
      <c r="D245" s="83"/>
    </row>
    <row r="246" spans="1:4">
      <c r="A246" s="80"/>
      <c r="B246" s="84"/>
      <c r="C246" s="82"/>
      <c r="D246" s="83"/>
    </row>
    <row r="247" spans="1:4">
      <c r="A247" s="80"/>
      <c r="B247" s="84"/>
      <c r="C247" s="82"/>
      <c r="D247" s="83"/>
    </row>
    <row r="248" spans="1:4">
      <c r="A248" s="80"/>
      <c r="B248" s="84"/>
      <c r="C248" s="82"/>
      <c r="D248" s="83"/>
    </row>
    <row r="249" spans="1:4">
      <c r="A249" s="80"/>
      <c r="B249" s="84"/>
      <c r="C249" s="82"/>
      <c r="D249" s="83"/>
    </row>
    <row r="250" spans="1:4">
      <c r="A250" s="80"/>
      <c r="B250" s="84"/>
      <c r="C250" s="82"/>
      <c r="D250" s="83"/>
    </row>
    <row r="251" spans="1:4">
      <c r="A251" s="80"/>
      <c r="B251" s="84"/>
      <c r="C251" s="82"/>
      <c r="D251" s="83"/>
    </row>
    <row r="252" spans="1:4">
      <c r="A252" s="80"/>
      <c r="B252" s="84"/>
      <c r="C252" s="82"/>
      <c r="D252" s="83"/>
    </row>
    <row r="253" spans="1:4">
      <c r="A253" s="80"/>
      <c r="B253" s="84"/>
      <c r="C253" s="82"/>
      <c r="D253" s="83"/>
    </row>
    <row r="254" spans="1:4">
      <c r="A254" s="80"/>
      <c r="B254" s="84"/>
      <c r="C254" s="82"/>
      <c r="D254" s="83"/>
    </row>
    <row r="255" spans="1:4">
      <c r="A255" s="80"/>
      <c r="B255" s="84"/>
      <c r="C255" s="82"/>
      <c r="D255" s="83"/>
    </row>
    <row r="256" spans="1:4">
      <c r="A256" s="80"/>
      <c r="B256" s="84"/>
      <c r="C256" s="82"/>
      <c r="D256" s="83"/>
    </row>
    <row r="257" spans="1:4">
      <c r="A257" s="80"/>
      <c r="B257" s="84"/>
      <c r="C257" s="82"/>
      <c r="D257" s="83"/>
    </row>
    <row r="258" spans="1:4">
      <c r="A258" s="80"/>
      <c r="B258" s="84"/>
      <c r="C258" s="82"/>
      <c r="D258" s="83"/>
    </row>
    <row r="259" spans="1:4">
      <c r="A259" s="80"/>
      <c r="B259" s="84"/>
      <c r="C259" s="82"/>
      <c r="D259" s="83"/>
    </row>
    <row r="260" spans="1:4">
      <c r="A260" s="80"/>
      <c r="B260" s="84"/>
      <c r="C260" s="82"/>
      <c r="D260" s="83"/>
    </row>
    <row r="261" spans="1:4">
      <c r="A261" s="80"/>
      <c r="B261" s="84"/>
      <c r="C261" s="82"/>
      <c r="D261" s="83"/>
    </row>
    <row r="262" spans="1:4">
      <c r="A262" s="80"/>
      <c r="B262" s="84"/>
      <c r="C262" s="82"/>
      <c r="D262" s="83"/>
    </row>
    <row r="263" spans="1:4">
      <c r="A263" s="80"/>
      <c r="B263" s="84"/>
      <c r="C263" s="82"/>
      <c r="D263" s="83"/>
    </row>
    <row r="264" spans="1:4">
      <c r="A264" s="80"/>
      <c r="B264" s="84"/>
      <c r="C264" s="82"/>
      <c r="D264" s="83"/>
    </row>
    <row r="265" spans="1:4">
      <c r="A265" s="80"/>
      <c r="B265" s="84"/>
      <c r="C265" s="82"/>
      <c r="D265" s="83"/>
    </row>
    <row r="266" spans="1:4">
      <c r="A266" s="80"/>
      <c r="B266" s="84"/>
      <c r="C266" s="82"/>
      <c r="D266" s="83"/>
    </row>
    <row r="267" spans="1:4">
      <c r="A267" s="80"/>
      <c r="B267" s="84"/>
      <c r="C267" s="82"/>
      <c r="D267" s="83"/>
    </row>
    <row r="268" spans="1:4">
      <c r="A268" s="80"/>
      <c r="B268" s="84"/>
      <c r="C268" s="82"/>
      <c r="D268" s="83"/>
    </row>
    <row r="269" spans="1:4">
      <c r="A269" s="80"/>
      <c r="B269" s="84"/>
      <c r="C269" s="82"/>
      <c r="D269" s="83"/>
    </row>
    <row r="270" spans="1:4">
      <c r="A270" s="80"/>
      <c r="B270" s="84"/>
      <c r="C270" s="82"/>
      <c r="D270" s="83"/>
    </row>
    <row r="271" spans="1:4">
      <c r="A271" s="80"/>
      <c r="B271" s="84"/>
      <c r="C271" s="82"/>
      <c r="D271" s="83"/>
    </row>
    <row r="272" spans="1:4">
      <c r="A272" s="80"/>
      <c r="B272" s="84"/>
      <c r="C272" s="82"/>
      <c r="D272" s="83"/>
    </row>
    <row r="273" spans="1:4">
      <c r="A273" s="80"/>
      <c r="B273" s="84"/>
      <c r="C273" s="82"/>
      <c r="D273" s="83"/>
    </row>
    <row r="274" spans="1:4">
      <c r="A274" s="80"/>
      <c r="B274" s="84"/>
      <c r="C274" s="82"/>
      <c r="D274" s="83"/>
    </row>
    <row r="275" spans="1:4">
      <c r="A275" s="80"/>
      <c r="B275" s="84"/>
      <c r="C275" s="82"/>
      <c r="D275" s="83"/>
    </row>
    <row r="276" spans="1:4">
      <c r="A276" s="80"/>
      <c r="B276" s="84"/>
      <c r="C276" s="82"/>
      <c r="D276" s="83"/>
    </row>
    <row r="277" spans="1:4">
      <c r="A277" s="80"/>
      <c r="B277" s="84"/>
      <c r="C277" s="82"/>
      <c r="D277" s="83"/>
    </row>
    <row r="278" spans="1:4">
      <c r="A278" s="80"/>
      <c r="B278" s="84"/>
      <c r="C278" s="82"/>
      <c r="D278" s="83"/>
    </row>
    <row r="279" spans="1:4">
      <c r="A279" s="80"/>
      <c r="B279" s="84"/>
      <c r="C279" s="82"/>
      <c r="D279" s="83"/>
    </row>
    <row r="280" spans="1:4">
      <c r="A280" s="80"/>
      <c r="B280" s="84"/>
      <c r="C280" s="82"/>
      <c r="D280" s="83"/>
    </row>
    <row r="281" spans="1:4">
      <c r="A281" s="80"/>
      <c r="B281" s="84"/>
      <c r="C281" s="82"/>
      <c r="D281" s="83"/>
    </row>
    <row r="282" spans="1:4">
      <c r="A282" s="80"/>
      <c r="B282" s="84"/>
      <c r="C282" s="82"/>
      <c r="D282" s="83"/>
    </row>
    <row r="283" spans="1:4">
      <c r="A283" s="80"/>
      <c r="B283" s="84"/>
      <c r="C283" s="82"/>
      <c r="D283" s="83"/>
    </row>
    <row r="284" spans="1:4">
      <c r="A284" s="80"/>
      <c r="B284" s="84"/>
      <c r="C284" s="82"/>
      <c r="D284" s="83"/>
    </row>
    <row r="285" spans="1:4">
      <c r="A285" s="80"/>
      <c r="B285" s="84"/>
      <c r="C285" s="82"/>
      <c r="D285" s="83"/>
    </row>
    <row r="286" spans="1:4">
      <c r="A286" s="80"/>
      <c r="B286" s="84"/>
      <c r="C286" s="82"/>
      <c r="D286" s="83"/>
    </row>
    <row r="287" spans="1:4">
      <c r="A287" s="80"/>
      <c r="B287" s="84"/>
      <c r="C287" s="82"/>
      <c r="D287" s="83"/>
    </row>
    <row r="288" spans="1:4">
      <c r="A288" s="80"/>
      <c r="B288" s="84"/>
      <c r="C288" s="82"/>
      <c r="D288" s="83"/>
    </row>
    <row r="289" spans="1:4">
      <c r="A289" s="80"/>
      <c r="B289" s="84"/>
      <c r="C289" s="82"/>
      <c r="D289" s="83"/>
    </row>
    <row r="290" spans="1:4">
      <c r="A290" s="80"/>
      <c r="B290" s="84"/>
      <c r="C290" s="82"/>
      <c r="D290" s="83"/>
    </row>
    <row r="291" spans="1:4">
      <c r="A291" s="80"/>
      <c r="B291" s="84"/>
      <c r="C291" s="82"/>
      <c r="D291" s="83"/>
    </row>
    <row r="292" spans="1:4">
      <c r="A292" s="80"/>
      <c r="B292" s="84"/>
      <c r="C292" s="82"/>
      <c r="D292" s="83"/>
    </row>
    <row r="293" spans="1:4">
      <c r="A293" s="80"/>
      <c r="B293" s="84"/>
      <c r="C293" s="82"/>
      <c r="D293" s="83"/>
    </row>
    <row r="294" spans="1:4">
      <c r="A294" s="80"/>
      <c r="B294" s="84"/>
      <c r="C294" s="82"/>
      <c r="D294" s="83"/>
    </row>
    <row r="295" spans="1:4">
      <c r="A295" s="80"/>
      <c r="B295" s="84"/>
      <c r="C295" s="82"/>
      <c r="D295" s="83"/>
    </row>
    <row r="296" spans="1:4">
      <c r="A296" s="80"/>
      <c r="B296" s="84"/>
      <c r="C296" s="82"/>
      <c r="D296" s="83"/>
    </row>
    <row r="297" spans="1:4">
      <c r="A297" s="80"/>
      <c r="B297" s="84"/>
      <c r="C297" s="82"/>
      <c r="D297" s="83"/>
    </row>
    <row r="298" spans="1:4">
      <c r="A298" s="80"/>
      <c r="B298" s="84"/>
      <c r="C298" s="82"/>
      <c r="D298" s="83"/>
    </row>
    <row r="299" spans="1:4">
      <c r="A299" s="80"/>
      <c r="B299" s="84"/>
      <c r="C299" s="82"/>
      <c r="D299" s="83"/>
    </row>
    <row r="300" spans="1:4">
      <c r="A300" s="80"/>
      <c r="B300" s="84"/>
      <c r="C300" s="82"/>
      <c r="D300" s="83"/>
    </row>
    <row r="301" spans="1:4">
      <c r="A301" s="80"/>
      <c r="B301" s="84"/>
      <c r="C301" s="82"/>
      <c r="D301" s="83"/>
    </row>
    <row r="302" spans="1:4">
      <c r="A302" s="80"/>
      <c r="B302" s="84"/>
      <c r="C302" s="82"/>
      <c r="D302" s="83"/>
    </row>
    <row r="303" spans="1:4">
      <c r="A303" s="80"/>
      <c r="B303" s="84"/>
      <c r="C303" s="82"/>
      <c r="D303" s="83"/>
    </row>
    <row r="304" spans="1:4">
      <c r="A304" s="80"/>
      <c r="B304" s="84"/>
      <c r="C304" s="82"/>
      <c r="D304" s="83"/>
    </row>
    <row r="305" spans="1:4">
      <c r="A305" s="80"/>
      <c r="B305" s="84"/>
      <c r="C305" s="82"/>
      <c r="D305" s="83"/>
    </row>
    <row r="306" spans="1:4">
      <c r="A306" s="80"/>
      <c r="B306" s="84"/>
      <c r="C306" s="82"/>
      <c r="D306" s="83"/>
    </row>
    <row r="307" spans="1:4">
      <c r="A307" s="80"/>
      <c r="B307" s="84"/>
      <c r="C307" s="82"/>
      <c r="D307" s="83"/>
    </row>
    <row r="308" spans="1:4">
      <c r="A308" s="80"/>
      <c r="B308" s="84"/>
      <c r="C308" s="82"/>
      <c r="D308" s="83"/>
    </row>
    <row r="309" spans="1:4">
      <c r="A309" s="80"/>
      <c r="B309" s="84"/>
      <c r="C309" s="82"/>
      <c r="D309" s="83"/>
    </row>
    <row r="310" spans="1:4">
      <c r="A310" s="80"/>
      <c r="B310" s="84"/>
      <c r="C310" s="82"/>
      <c r="D310" s="83"/>
    </row>
    <row r="311" spans="1:4">
      <c r="A311" s="80"/>
      <c r="B311" s="84"/>
      <c r="C311" s="82"/>
      <c r="D311" s="83"/>
    </row>
    <row r="312" spans="1:4">
      <c r="A312" s="80"/>
      <c r="B312" s="84"/>
      <c r="C312" s="82"/>
      <c r="D312" s="83"/>
    </row>
    <row r="313" spans="1:4">
      <c r="A313" s="80"/>
      <c r="B313" s="84"/>
      <c r="C313" s="82"/>
      <c r="D313" s="83"/>
    </row>
    <row r="314" spans="1:4">
      <c r="A314" s="80"/>
      <c r="B314" s="84"/>
      <c r="C314" s="82"/>
      <c r="D314" s="83"/>
    </row>
    <row r="315" spans="1:4">
      <c r="A315" s="80"/>
      <c r="B315" s="84"/>
      <c r="C315" s="82"/>
      <c r="D315" s="83"/>
    </row>
    <row r="316" spans="1:4">
      <c r="A316" s="80"/>
      <c r="B316" s="84"/>
      <c r="C316" s="82"/>
      <c r="D316" s="83"/>
    </row>
    <row r="317" spans="1:4">
      <c r="A317" s="80"/>
      <c r="B317" s="84"/>
      <c r="C317" s="82"/>
      <c r="D317" s="83"/>
    </row>
    <row r="318" spans="1:4">
      <c r="A318" s="80"/>
      <c r="B318" s="84"/>
      <c r="C318" s="82"/>
      <c r="D318" s="83"/>
    </row>
    <row r="319" spans="1:4">
      <c r="A319" s="80"/>
      <c r="B319" s="84"/>
      <c r="C319" s="82"/>
      <c r="D319" s="83"/>
    </row>
    <row r="320" spans="1:4">
      <c r="A320" s="80"/>
      <c r="B320" s="84"/>
      <c r="C320" s="82"/>
      <c r="D320" s="83"/>
    </row>
    <row r="321" spans="1:4">
      <c r="A321" s="80"/>
      <c r="B321" s="84"/>
      <c r="C321" s="82"/>
      <c r="D321" s="83"/>
    </row>
    <row r="322" spans="1:4">
      <c r="A322" s="80"/>
      <c r="B322" s="84"/>
      <c r="C322" s="82"/>
      <c r="D322" s="83"/>
    </row>
    <row r="323" spans="1:4">
      <c r="A323" s="80"/>
      <c r="B323" s="84"/>
      <c r="C323" s="82"/>
      <c r="D323" s="83"/>
    </row>
    <row r="324" spans="1:4">
      <c r="A324" s="80"/>
      <c r="B324" s="84"/>
      <c r="C324" s="82"/>
      <c r="D324" s="83"/>
    </row>
    <row r="325" spans="1:4">
      <c r="A325" s="80"/>
      <c r="B325" s="84"/>
      <c r="C325" s="82"/>
      <c r="D325" s="83"/>
    </row>
    <row r="326" spans="1:4">
      <c r="A326" s="80"/>
      <c r="B326" s="84"/>
      <c r="C326" s="82"/>
      <c r="D326" s="83"/>
    </row>
    <row r="327" spans="1:4">
      <c r="A327" s="80"/>
      <c r="B327" s="84"/>
      <c r="C327" s="82"/>
      <c r="D327" s="83"/>
    </row>
    <row r="328" spans="1:4">
      <c r="A328" s="80"/>
      <c r="B328" s="84"/>
      <c r="C328" s="82"/>
      <c r="D328" s="83"/>
    </row>
    <row r="329" spans="1:4">
      <c r="A329" s="80"/>
      <c r="B329" s="84"/>
      <c r="C329" s="82"/>
      <c r="D329" s="83"/>
    </row>
    <row r="330" spans="1:4">
      <c r="A330" s="80"/>
      <c r="B330" s="84"/>
      <c r="C330" s="82"/>
      <c r="D330" s="83"/>
    </row>
    <row r="331" spans="1:4">
      <c r="A331" s="80"/>
      <c r="B331" s="84"/>
      <c r="C331" s="82"/>
      <c r="D331" s="83"/>
    </row>
    <row r="332" spans="1:4">
      <c r="A332" s="80"/>
      <c r="B332" s="84"/>
      <c r="C332" s="82"/>
      <c r="D332" s="83"/>
    </row>
    <row r="333" spans="1:4">
      <c r="A333" s="80"/>
      <c r="B333" s="84"/>
      <c r="C333" s="82"/>
      <c r="D333" s="83"/>
    </row>
    <row r="334" spans="1:4">
      <c r="A334" s="80"/>
      <c r="B334" s="84"/>
      <c r="C334" s="82"/>
      <c r="D334" s="83"/>
    </row>
    <row r="335" spans="1:4">
      <c r="A335" s="80"/>
      <c r="B335" s="84"/>
      <c r="C335" s="82"/>
      <c r="D335" s="83"/>
    </row>
    <row r="336" spans="1:4">
      <c r="A336" s="80"/>
      <c r="B336" s="84"/>
      <c r="C336" s="82"/>
      <c r="D336" s="83"/>
    </row>
    <row r="337" spans="1:4">
      <c r="A337" s="80"/>
      <c r="B337" s="84"/>
      <c r="C337" s="82"/>
      <c r="D337" s="83"/>
    </row>
    <row r="338" spans="1:4">
      <c r="A338" s="80"/>
      <c r="B338" s="84"/>
      <c r="C338" s="82"/>
      <c r="D338" s="83"/>
    </row>
    <row r="339" spans="1:4">
      <c r="A339" s="80"/>
      <c r="B339" s="84"/>
      <c r="C339" s="82"/>
      <c r="D339" s="83"/>
    </row>
    <row r="340" spans="1:4">
      <c r="A340" s="80"/>
      <c r="B340" s="84"/>
      <c r="C340" s="82"/>
      <c r="D340" s="83"/>
    </row>
    <row r="341" spans="1:4">
      <c r="A341" s="80"/>
      <c r="B341" s="84"/>
      <c r="C341" s="82"/>
      <c r="D341" s="83"/>
    </row>
    <row r="342" spans="1:4">
      <c r="A342" s="80"/>
      <c r="B342" s="84"/>
      <c r="C342" s="82"/>
      <c r="D342" s="83"/>
    </row>
    <row r="343" spans="1:4">
      <c r="A343" s="80"/>
      <c r="B343" s="84"/>
      <c r="C343" s="82"/>
      <c r="D343" s="83"/>
    </row>
    <row r="344" spans="1:4">
      <c r="A344" s="80"/>
      <c r="B344" s="84"/>
      <c r="C344" s="82"/>
      <c r="D344" s="83"/>
    </row>
    <row r="345" spans="1:4">
      <c r="A345" s="80"/>
      <c r="B345" s="84"/>
      <c r="C345" s="82"/>
      <c r="D345" s="83"/>
    </row>
    <row r="346" spans="1:4">
      <c r="A346" s="80"/>
      <c r="B346" s="84"/>
      <c r="C346" s="82"/>
      <c r="D346" s="83"/>
    </row>
    <row r="347" spans="1:4">
      <c r="A347" s="80"/>
      <c r="B347" s="84"/>
      <c r="C347" s="82"/>
      <c r="D347" s="83"/>
    </row>
    <row r="348" spans="1:4">
      <c r="A348" s="80"/>
      <c r="B348" s="84"/>
      <c r="C348" s="82"/>
      <c r="D348" s="83"/>
    </row>
    <row r="349" spans="1:4">
      <c r="A349" s="80"/>
      <c r="B349" s="84"/>
      <c r="C349" s="82"/>
      <c r="D349" s="83"/>
    </row>
    <row r="350" spans="1:4">
      <c r="A350" s="80"/>
      <c r="B350" s="84"/>
      <c r="C350" s="82"/>
      <c r="D350" s="83"/>
    </row>
    <row r="351" spans="1:4">
      <c r="A351" s="80"/>
      <c r="B351" s="84"/>
      <c r="C351" s="82"/>
      <c r="D351" s="83"/>
    </row>
    <row r="352" spans="1:4">
      <c r="A352" s="80"/>
      <c r="B352" s="84"/>
      <c r="C352" s="82"/>
      <c r="D352" s="83"/>
    </row>
    <row r="353" spans="1:4">
      <c r="A353" s="80"/>
      <c r="B353" s="84"/>
      <c r="C353" s="82"/>
      <c r="D353" s="83"/>
    </row>
    <row r="354" spans="1:4">
      <c r="A354" s="80"/>
      <c r="B354" s="84"/>
      <c r="C354" s="82"/>
      <c r="D354" s="83"/>
    </row>
    <row r="355" spans="1:4">
      <c r="A355" s="80"/>
      <c r="B355" s="84"/>
      <c r="C355" s="82"/>
      <c r="D355" s="83"/>
    </row>
    <row r="356" spans="1:4">
      <c r="A356" s="80"/>
      <c r="B356" s="84"/>
      <c r="C356" s="82"/>
      <c r="D356" s="83"/>
    </row>
    <row r="357" spans="1:4">
      <c r="A357" s="80"/>
      <c r="B357" s="84"/>
      <c r="C357" s="82"/>
      <c r="D357" s="83"/>
    </row>
    <row r="358" spans="1:4">
      <c r="A358" s="80"/>
      <c r="B358" s="84"/>
      <c r="C358" s="82"/>
      <c r="D358" s="83"/>
    </row>
    <row r="359" spans="1:4">
      <c r="A359" s="80"/>
      <c r="B359" s="84"/>
      <c r="C359" s="82"/>
      <c r="D359" s="83"/>
    </row>
    <row r="360" spans="1:4">
      <c r="A360" s="80"/>
      <c r="B360" s="84"/>
      <c r="C360" s="82"/>
      <c r="D360" s="83"/>
    </row>
    <row r="361" spans="1:4">
      <c r="A361" s="80"/>
      <c r="B361" s="84"/>
      <c r="C361" s="82"/>
      <c r="D361" s="83"/>
    </row>
    <row r="362" spans="1:4">
      <c r="A362" s="80"/>
      <c r="B362" s="84"/>
      <c r="C362" s="82"/>
      <c r="D362" s="83"/>
    </row>
    <row r="363" spans="1:4">
      <c r="A363" s="80"/>
      <c r="B363" s="84"/>
      <c r="C363" s="82"/>
      <c r="D363" s="83"/>
    </row>
    <row r="364" spans="1:4">
      <c r="A364" s="80"/>
      <c r="B364" s="84"/>
      <c r="C364" s="82"/>
      <c r="D364" s="83"/>
    </row>
    <row r="365" spans="1:4">
      <c r="A365" s="80"/>
      <c r="B365" s="84"/>
      <c r="C365" s="82"/>
      <c r="D365" s="83"/>
    </row>
    <row r="366" spans="1:4">
      <c r="A366" s="80"/>
      <c r="B366" s="84"/>
      <c r="C366" s="82"/>
      <c r="D366" s="83"/>
    </row>
    <row r="367" spans="1:4">
      <c r="A367" s="80"/>
      <c r="B367" s="84"/>
      <c r="C367" s="82"/>
      <c r="D367" s="83"/>
    </row>
    <row r="368" spans="1:4">
      <c r="A368" s="80"/>
      <c r="B368" s="84"/>
      <c r="C368" s="82"/>
      <c r="D368" s="83"/>
    </row>
    <row r="369" spans="1:4">
      <c r="A369" s="80"/>
      <c r="B369" s="84"/>
      <c r="C369" s="82"/>
      <c r="D369" s="83"/>
    </row>
    <row r="370" spans="1:4">
      <c r="A370" s="80"/>
      <c r="B370" s="84"/>
      <c r="C370" s="82"/>
      <c r="D370" s="83"/>
    </row>
    <row r="371" spans="1:4">
      <c r="A371" s="80"/>
      <c r="B371" s="84"/>
      <c r="C371" s="82"/>
      <c r="D371" s="83"/>
    </row>
    <row r="372" spans="1:4">
      <c r="A372" s="80"/>
      <c r="B372" s="84"/>
      <c r="C372" s="82"/>
      <c r="D372" s="83"/>
    </row>
    <row r="373" spans="1:4">
      <c r="A373" s="80"/>
      <c r="B373" s="84"/>
      <c r="C373" s="82"/>
      <c r="D373" s="83"/>
    </row>
    <row r="374" spans="1:4">
      <c r="A374" s="80"/>
      <c r="B374" s="84"/>
      <c r="C374" s="82"/>
      <c r="D374" s="83"/>
    </row>
    <row r="375" spans="1:4">
      <c r="A375" s="80"/>
      <c r="B375" s="84"/>
      <c r="C375" s="82"/>
      <c r="D375" s="83"/>
    </row>
    <row r="376" spans="1:4">
      <c r="A376" s="80"/>
      <c r="B376" s="84"/>
      <c r="C376" s="82"/>
      <c r="D376" s="83"/>
    </row>
    <row r="377" spans="1:4">
      <c r="A377" s="80"/>
      <c r="B377" s="84"/>
      <c r="C377" s="82"/>
      <c r="D377" s="83"/>
    </row>
    <row r="378" spans="1:4">
      <c r="A378" s="80"/>
      <c r="B378" s="84"/>
      <c r="C378" s="82"/>
      <c r="D378" s="83"/>
    </row>
    <row r="379" spans="1:4">
      <c r="A379" s="80"/>
      <c r="B379" s="84"/>
      <c r="C379" s="82"/>
      <c r="D379" s="83"/>
    </row>
    <row r="380" spans="1:4">
      <c r="A380" s="80"/>
      <c r="B380" s="84"/>
      <c r="C380" s="82"/>
      <c r="D380" s="83"/>
    </row>
    <row r="381" spans="1:4">
      <c r="A381" s="80"/>
      <c r="B381" s="84"/>
      <c r="C381" s="82"/>
      <c r="D381" s="83"/>
    </row>
    <row r="382" spans="1:4">
      <c r="A382" s="80"/>
      <c r="B382" s="84"/>
      <c r="C382" s="82"/>
      <c r="D382" s="83"/>
    </row>
    <row r="383" spans="1:4">
      <c r="A383" s="80"/>
      <c r="B383" s="84"/>
      <c r="C383" s="82"/>
      <c r="D383" s="83"/>
    </row>
    <row r="384" spans="1:4">
      <c r="A384" s="80"/>
      <c r="B384" s="84"/>
      <c r="C384" s="82"/>
      <c r="D384" s="83"/>
    </row>
    <row r="385" spans="1:4">
      <c r="A385" s="80"/>
      <c r="B385" s="84"/>
      <c r="C385" s="82"/>
      <c r="D385" s="83"/>
    </row>
    <row r="386" spans="1:4">
      <c r="A386" s="80"/>
      <c r="B386" s="84"/>
      <c r="C386" s="82"/>
      <c r="D386" s="83"/>
    </row>
    <row r="387" spans="1:4">
      <c r="A387" s="80"/>
      <c r="B387" s="84"/>
      <c r="C387" s="82"/>
      <c r="D387" s="83"/>
    </row>
    <row r="388" spans="1:4">
      <c r="A388" s="80"/>
      <c r="B388" s="84"/>
      <c r="C388" s="82"/>
      <c r="D388" s="83"/>
    </row>
    <row r="389" spans="1:4">
      <c r="A389" s="80"/>
      <c r="B389" s="84"/>
      <c r="C389" s="82"/>
      <c r="D389" s="83"/>
    </row>
    <row r="390" spans="1:4">
      <c r="A390" s="80"/>
      <c r="B390" s="84"/>
      <c r="C390" s="82"/>
      <c r="D390" s="83"/>
    </row>
    <row r="391" spans="1:4">
      <c r="A391" s="80"/>
      <c r="B391" s="84"/>
      <c r="C391" s="82"/>
      <c r="D391" s="83"/>
    </row>
    <row r="392" spans="1:4">
      <c r="A392" s="80"/>
      <c r="B392" s="84"/>
      <c r="C392" s="82"/>
      <c r="D392" s="83"/>
    </row>
    <row r="393" spans="1:4">
      <c r="A393" s="80"/>
      <c r="B393" s="84"/>
      <c r="C393" s="82"/>
      <c r="D393" s="83"/>
    </row>
    <row r="394" spans="1:4">
      <c r="A394" s="80"/>
      <c r="B394" s="84"/>
      <c r="C394" s="82"/>
      <c r="D394" s="83"/>
    </row>
    <row r="395" spans="1:4">
      <c r="A395" s="80"/>
      <c r="B395" s="84"/>
      <c r="C395" s="82"/>
      <c r="D395" s="83"/>
    </row>
    <row r="396" spans="1:4">
      <c r="A396" s="80"/>
      <c r="B396" s="84"/>
      <c r="C396" s="82"/>
      <c r="D396" s="83"/>
    </row>
    <row r="397" spans="1:4">
      <c r="A397" s="80"/>
      <c r="B397" s="84"/>
      <c r="C397" s="82"/>
      <c r="D397" s="83"/>
    </row>
    <row r="398" spans="1:4">
      <c r="A398" s="80"/>
      <c r="B398" s="84"/>
      <c r="C398" s="82"/>
      <c r="D398" s="83"/>
    </row>
    <row r="399" spans="1:4">
      <c r="A399" s="80"/>
      <c r="B399" s="84"/>
      <c r="C399" s="82"/>
      <c r="D399" s="83"/>
    </row>
    <row r="400" spans="1:4">
      <c r="A400" s="80"/>
      <c r="B400" s="84"/>
      <c r="C400" s="82"/>
      <c r="D400" s="83"/>
    </row>
    <row r="401" spans="1:4">
      <c r="A401" s="80"/>
      <c r="B401" s="84"/>
      <c r="C401" s="82"/>
      <c r="D401" s="83"/>
    </row>
    <row r="402" spans="1:4">
      <c r="A402" s="80"/>
      <c r="B402" s="84"/>
      <c r="C402" s="82"/>
      <c r="D402" s="83"/>
    </row>
    <row r="403" spans="1:4">
      <c r="A403" s="80"/>
      <c r="B403" s="84"/>
      <c r="C403" s="82"/>
      <c r="D403" s="83"/>
    </row>
    <row r="404" spans="1:4">
      <c r="A404" s="80"/>
      <c r="B404" s="84"/>
      <c r="C404" s="82"/>
      <c r="D404" s="83"/>
    </row>
    <row r="405" spans="1:4">
      <c r="A405" s="80"/>
      <c r="B405" s="84"/>
      <c r="C405" s="82"/>
      <c r="D405" s="83"/>
    </row>
    <row r="406" spans="1:4">
      <c r="A406" s="80"/>
      <c r="B406" s="84"/>
      <c r="C406" s="82"/>
      <c r="D406" s="83"/>
    </row>
    <row r="407" spans="1:4">
      <c r="A407" s="80"/>
      <c r="B407" s="84"/>
      <c r="C407" s="82"/>
      <c r="D407" s="83"/>
    </row>
    <row r="408" spans="1:4">
      <c r="A408" s="80"/>
      <c r="B408" s="84"/>
      <c r="C408" s="82"/>
      <c r="D408" s="83"/>
    </row>
    <row r="409" spans="1:4">
      <c r="A409" s="80"/>
      <c r="B409" s="84"/>
      <c r="C409" s="82"/>
      <c r="D409" s="83"/>
    </row>
    <row r="410" spans="1:4">
      <c r="A410" s="80"/>
      <c r="B410" s="84"/>
      <c r="C410" s="82"/>
      <c r="D410" s="83"/>
    </row>
    <row r="411" spans="1:4">
      <c r="A411" s="80"/>
      <c r="B411" s="84"/>
      <c r="C411" s="82"/>
      <c r="D411" s="83"/>
    </row>
    <row r="412" spans="1:4">
      <c r="A412" s="80"/>
      <c r="B412" s="84"/>
      <c r="C412" s="82"/>
      <c r="D412" s="83"/>
    </row>
    <row r="413" spans="1:4">
      <c r="A413" s="80"/>
      <c r="B413" s="84"/>
      <c r="C413" s="82"/>
      <c r="D413" s="83"/>
    </row>
    <row r="414" spans="1:4">
      <c r="A414" s="80"/>
      <c r="B414" s="84"/>
      <c r="C414" s="82"/>
      <c r="D414" s="83"/>
    </row>
    <row r="415" spans="1:4">
      <c r="A415" s="80"/>
      <c r="B415" s="84"/>
      <c r="C415" s="82"/>
      <c r="D415" s="83"/>
    </row>
    <row r="416" spans="1:4">
      <c r="A416" s="80"/>
      <c r="B416" s="84"/>
      <c r="C416" s="82"/>
      <c r="D416" s="83"/>
    </row>
    <row r="417" spans="1:4">
      <c r="A417" s="80"/>
      <c r="B417" s="84"/>
      <c r="C417" s="82"/>
      <c r="D417" s="83"/>
    </row>
    <row r="418" spans="1:4">
      <c r="A418" s="80"/>
      <c r="B418" s="84"/>
      <c r="C418" s="82"/>
      <c r="D418" s="83"/>
    </row>
    <row r="419" spans="1:4">
      <c r="A419" s="80"/>
      <c r="B419" s="84"/>
      <c r="C419" s="82"/>
      <c r="D419" s="83"/>
    </row>
    <row r="420" spans="1:4">
      <c r="A420" s="80"/>
      <c r="B420" s="84"/>
      <c r="C420" s="82"/>
      <c r="D420" s="83"/>
    </row>
    <row r="421" spans="1:4">
      <c r="A421" s="80"/>
      <c r="B421" s="84"/>
      <c r="C421" s="82"/>
      <c r="D421" s="83"/>
    </row>
    <row r="422" spans="1:4">
      <c r="A422" s="80"/>
      <c r="B422" s="84"/>
      <c r="C422" s="82"/>
      <c r="D422" s="83"/>
    </row>
    <row r="423" spans="1:4">
      <c r="A423" s="80"/>
      <c r="B423" s="84"/>
      <c r="C423" s="82"/>
      <c r="D423" s="83"/>
    </row>
    <row r="424" spans="1:4">
      <c r="A424" s="80"/>
      <c r="B424" s="84"/>
      <c r="C424" s="82"/>
      <c r="D424" s="83"/>
    </row>
    <row r="425" spans="1:4">
      <c r="A425" s="80"/>
      <c r="B425" s="84"/>
      <c r="C425" s="82"/>
      <c r="D425" s="83"/>
    </row>
    <row r="426" spans="1:4">
      <c r="A426" s="80"/>
      <c r="B426" s="84"/>
      <c r="C426" s="82"/>
      <c r="D426" s="83"/>
    </row>
    <row r="427" spans="1:4">
      <c r="A427" s="80"/>
      <c r="B427" s="84"/>
      <c r="C427" s="82"/>
      <c r="D427" s="83"/>
    </row>
    <row r="428" spans="1:4">
      <c r="A428" s="80"/>
      <c r="B428" s="84"/>
      <c r="C428" s="82"/>
      <c r="D428" s="83"/>
    </row>
    <row r="429" spans="1:4">
      <c r="A429" s="80"/>
      <c r="B429" s="84"/>
      <c r="C429" s="82"/>
      <c r="D429" s="83"/>
    </row>
    <row r="430" spans="1:4">
      <c r="A430" s="80"/>
      <c r="B430" s="84"/>
      <c r="C430" s="82"/>
      <c r="D430" s="83"/>
    </row>
    <row r="431" spans="1:4">
      <c r="A431" s="80"/>
      <c r="B431" s="84"/>
      <c r="C431" s="82"/>
      <c r="D431" s="83"/>
    </row>
    <row r="432" spans="1:4">
      <c r="A432" s="80"/>
      <c r="B432" s="84"/>
      <c r="C432" s="82"/>
      <c r="D432" s="83"/>
    </row>
    <row r="433" spans="1:4">
      <c r="A433" s="80"/>
      <c r="B433" s="84"/>
      <c r="C433" s="82"/>
      <c r="D433" s="83"/>
    </row>
    <row r="434" spans="1:4">
      <c r="A434" s="80"/>
      <c r="B434" s="84"/>
      <c r="C434" s="82"/>
      <c r="D434" s="83"/>
    </row>
    <row r="435" spans="1:4">
      <c r="A435" s="80"/>
      <c r="B435" s="84"/>
      <c r="C435" s="82"/>
      <c r="D435" s="83"/>
    </row>
    <row r="436" spans="1:4">
      <c r="A436" s="80"/>
      <c r="B436" s="84"/>
      <c r="C436" s="82"/>
      <c r="D436" s="83"/>
    </row>
    <row r="437" spans="1:4">
      <c r="A437" s="80"/>
      <c r="B437" s="84"/>
      <c r="C437" s="82"/>
      <c r="D437" s="83"/>
    </row>
    <row r="438" spans="1:4">
      <c r="A438" s="80"/>
      <c r="B438" s="84"/>
      <c r="C438" s="82"/>
      <c r="D438" s="83"/>
    </row>
    <row r="439" spans="1:4">
      <c r="A439" s="80"/>
      <c r="B439" s="84"/>
      <c r="C439" s="82"/>
      <c r="D439" s="83"/>
    </row>
    <row r="440" spans="1:4">
      <c r="A440" s="80"/>
      <c r="B440" s="84"/>
      <c r="C440" s="82"/>
      <c r="D440" s="83"/>
    </row>
    <row r="441" spans="1:4">
      <c r="A441" s="80"/>
      <c r="B441" s="84"/>
      <c r="C441" s="82"/>
      <c r="D441" s="83"/>
    </row>
    <row r="442" spans="1:4">
      <c r="A442" s="80"/>
      <c r="B442" s="84"/>
      <c r="C442" s="82"/>
      <c r="D442" s="83"/>
    </row>
    <row r="443" spans="1:4">
      <c r="A443" s="80"/>
      <c r="B443" s="84"/>
      <c r="C443" s="82"/>
      <c r="D443" s="83"/>
    </row>
    <row r="444" spans="1:4">
      <c r="A444" s="80"/>
      <c r="B444" s="84"/>
      <c r="C444" s="82"/>
      <c r="D444" s="83"/>
    </row>
    <row r="445" spans="1:4">
      <c r="A445" s="80"/>
      <c r="B445" s="84"/>
      <c r="C445" s="82"/>
      <c r="D445" s="83"/>
    </row>
    <row r="446" spans="1:4">
      <c r="A446" s="80"/>
      <c r="B446" s="84"/>
      <c r="C446" s="82"/>
      <c r="D446" s="83"/>
    </row>
    <row r="447" spans="1:4">
      <c r="A447" s="80"/>
      <c r="B447" s="84"/>
      <c r="C447" s="82"/>
      <c r="D447" s="83"/>
    </row>
    <row r="448" spans="1:4">
      <c r="A448" s="80"/>
      <c r="B448" s="84"/>
      <c r="C448" s="82"/>
      <c r="D448" s="83"/>
    </row>
    <row r="449" spans="1:4">
      <c r="A449" s="80"/>
      <c r="B449" s="84"/>
      <c r="C449" s="82"/>
      <c r="D449" s="83"/>
    </row>
    <row r="450" spans="1:4">
      <c r="A450" s="80"/>
      <c r="B450" s="84"/>
      <c r="C450" s="82"/>
      <c r="D450" s="83"/>
    </row>
    <row r="451" spans="1:4">
      <c r="A451" s="80"/>
      <c r="B451" s="84"/>
      <c r="C451" s="82"/>
      <c r="D451" s="83"/>
    </row>
    <row r="452" spans="1:4">
      <c r="A452" s="80"/>
      <c r="B452" s="84"/>
      <c r="C452" s="82"/>
      <c r="D452" s="83"/>
    </row>
    <row r="453" spans="1:4">
      <c r="A453" s="80"/>
      <c r="B453" s="84"/>
      <c r="C453" s="82"/>
      <c r="D453" s="83"/>
    </row>
    <row r="454" spans="1:4">
      <c r="A454" s="80"/>
      <c r="B454" s="84"/>
      <c r="C454" s="82"/>
      <c r="D454" s="83"/>
    </row>
    <row r="455" spans="1:4">
      <c r="A455" s="80"/>
      <c r="B455" s="84"/>
      <c r="C455" s="82"/>
      <c r="D455" s="83"/>
    </row>
    <row r="456" spans="1:4">
      <c r="A456" s="80"/>
      <c r="B456" s="84"/>
      <c r="C456" s="82"/>
      <c r="D456" s="83"/>
    </row>
    <row r="457" spans="1:4">
      <c r="A457" s="80"/>
      <c r="B457" s="84"/>
      <c r="C457" s="82"/>
      <c r="D457" s="83"/>
    </row>
    <row r="458" spans="1:4">
      <c r="A458" s="80"/>
      <c r="B458" s="84"/>
      <c r="C458" s="82"/>
      <c r="D458" s="83"/>
    </row>
    <row r="459" spans="1:4">
      <c r="A459" s="80"/>
      <c r="B459" s="84"/>
      <c r="C459" s="82"/>
      <c r="D459" s="83"/>
    </row>
    <row r="460" spans="1:4">
      <c r="A460" s="80"/>
      <c r="B460" s="84"/>
      <c r="C460" s="82"/>
      <c r="D460" s="83"/>
    </row>
    <row r="461" spans="1:4">
      <c r="A461" s="80"/>
      <c r="B461" s="84"/>
      <c r="C461" s="82"/>
      <c r="D461" s="83"/>
    </row>
    <row r="462" spans="1:4">
      <c r="A462" s="80"/>
      <c r="B462" s="84"/>
      <c r="C462" s="82"/>
      <c r="D462" s="83"/>
    </row>
    <row r="463" spans="1:4">
      <c r="A463" s="80"/>
      <c r="B463" s="84"/>
      <c r="C463" s="82"/>
      <c r="D463" s="83"/>
    </row>
    <row r="464" spans="1:4">
      <c r="A464" s="80"/>
      <c r="B464" s="84"/>
      <c r="C464" s="82"/>
      <c r="D464" s="83"/>
    </row>
    <row r="465" spans="1:4">
      <c r="A465" s="80"/>
      <c r="B465" s="84"/>
      <c r="C465" s="82"/>
      <c r="D465" s="83"/>
    </row>
    <row r="466" spans="1:4">
      <c r="A466" s="80"/>
      <c r="B466" s="84"/>
      <c r="C466" s="82"/>
      <c r="D466" s="83"/>
    </row>
    <row r="467" spans="1:4">
      <c r="A467" s="80"/>
      <c r="B467" s="84"/>
      <c r="C467" s="82"/>
      <c r="D467" s="83"/>
    </row>
    <row r="468" spans="1:4">
      <c r="A468" s="80"/>
      <c r="B468" s="84"/>
      <c r="C468" s="82"/>
      <c r="D468" s="83"/>
    </row>
    <row r="469" spans="1:4">
      <c r="A469" s="80"/>
      <c r="B469" s="84"/>
      <c r="C469" s="82"/>
      <c r="D469" s="83"/>
    </row>
    <row r="470" spans="1:4">
      <c r="A470" s="80"/>
      <c r="B470" s="84"/>
      <c r="C470" s="82"/>
      <c r="D470" s="83"/>
    </row>
    <row r="471" spans="1:4">
      <c r="A471" s="80"/>
      <c r="B471" s="84"/>
      <c r="C471" s="82"/>
      <c r="D471" s="83"/>
    </row>
    <row r="472" spans="1:4">
      <c r="A472" s="80"/>
      <c r="B472" s="84"/>
      <c r="C472" s="82"/>
      <c r="D472" s="83"/>
    </row>
    <row r="473" spans="1:4">
      <c r="A473" s="80"/>
      <c r="B473" s="84"/>
      <c r="C473" s="82"/>
      <c r="D473" s="83"/>
    </row>
    <row r="474" spans="1:4">
      <c r="A474" s="80"/>
      <c r="B474" s="84"/>
      <c r="C474" s="82"/>
      <c r="D474" s="83"/>
    </row>
    <row r="475" spans="1:4">
      <c r="A475" s="80"/>
      <c r="B475" s="84"/>
      <c r="C475" s="82"/>
      <c r="D475" s="83"/>
    </row>
    <row r="476" spans="1:4">
      <c r="A476" s="80"/>
      <c r="B476" s="84"/>
      <c r="C476" s="82"/>
      <c r="D476" s="83"/>
    </row>
    <row r="477" spans="1:4">
      <c r="A477" s="80"/>
      <c r="B477" s="84"/>
      <c r="C477" s="82"/>
      <c r="D477" s="83"/>
    </row>
    <row r="478" spans="1:4">
      <c r="A478" s="80"/>
      <c r="B478" s="84"/>
      <c r="C478" s="82"/>
      <c r="D478" s="83"/>
    </row>
    <row r="479" spans="1:4">
      <c r="A479" s="80"/>
      <c r="B479" s="84"/>
      <c r="C479" s="82"/>
      <c r="D479" s="83"/>
    </row>
    <row r="480" spans="1:4">
      <c r="A480" s="80"/>
      <c r="B480" s="84"/>
      <c r="C480" s="82"/>
      <c r="D480" s="83"/>
    </row>
    <row r="481" spans="1:4">
      <c r="A481" s="80"/>
      <c r="B481" s="84"/>
      <c r="C481" s="82"/>
      <c r="D481" s="83"/>
    </row>
    <row r="482" spans="1:4">
      <c r="A482" s="80"/>
      <c r="B482" s="84"/>
      <c r="C482" s="82"/>
      <c r="D482" s="83"/>
    </row>
    <row r="483" spans="1:4">
      <c r="A483" s="80"/>
      <c r="B483" s="84"/>
      <c r="C483" s="82"/>
      <c r="D483" s="83"/>
    </row>
    <row r="484" spans="1:4">
      <c r="A484" s="80"/>
      <c r="B484" s="84"/>
      <c r="C484" s="82"/>
      <c r="D484" s="83"/>
    </row>
    <row r="485" spans="1:4">
      <c r="A485" s="80"/>
      <c r="B485" s="84"/>
      <c r="C485" s="82"/>
      <c r="D485" s="83"/>
    </row>
    <row r="486" spans="1:4">
      <c r="A486" s="80"/>
      <c r="B486" s="84"/>
      <c r="C486" s="82"/>
      <c r="D486" s="83"/>
    </row>
    <row r="487" spans="1:4">
      <c r="A487" s="80"/>
      <c r="B487" s="84"/>
      <c r="C487" s="82"/>
      <c r="D487" s="83"/>
    </row>
    <row r="488" spans="1:4">
      <c r="A488" s="80"/>
      <c r="B488" s="84"/>
      <c r="C488" s="82"/>
      <c r="D488" s="83"/>
    </row>
    <row r="489" spans="1:4">
      <c r="A489" s="80"/>
      <c r="B489" s="84"/>
      <c r="C489" s="82"/>
      <c r="D489" s="83"/>
    </row>
    <row r="490" spans="1:4">
      <c r="A490" s="80"/>
      <c r="B490" s="84"/>
      <c r="C490" s="82"/>
      <c r="D490" s="83"/>
    </row>
    <row r="491" spans="1:4">
      <c r="A491" s="80"/>
      <c r="B491" s="84"/>
      <c r="C491" s="82"/>
      <c r="D491" s="83"/>
    </row>
    <row r="492" spans="1:4">
      <c r="A492" s="80"/>
      <c r="B492" s="84"/>
      <c r="C492" s="82"/>
      <c r="D492" s="83"/>
    </row>
    <row r="493" spans="1:4">
      <c r="A493" s="80"/>
      <c r="B493" s="84"/>
      <c r="C493" s="82"/>
      <c r="D493" s="83"/>
    </row>
    <row r="494" spans="1:4">
      <c r="A494" s="80"/>
      <c r="B494" s="84"/>
      <c r="C494" s="82"/>
      <c r="D494" s="83"/>
    </row>
    <row r="495" spans="1:4">
      <c r="A495" s="80"/>
      <c r="B495" s="84"/>
      <c r="C495" s="82"/>
      <c r="D495" s="83"/>
    </row>
    <row r="496" spans="1:4">
      <c r="A496" s="80"/>
      <c r="B496" s="84"/>
      <c r="C496" s="82"/>
      <c r="D496" s="83"/>
    </row>
    <row r="497" spans="1:4">
      <c r="A497" s="80"/>
      <c r="B497" s="84"/>
      <c r="C497" s="82"/>
      <c r="D497" s="83"/>
    </row>
    <row r="498" spans="1:4">
      <c r="A498" s="80"/>
      <c r="B498" s="84"/>
      <c r="C498" s="82"/>
      <c r="D498" s="83"/>
    </row>
    <row r="499" spans="1:4">
      <c r="A499" s="80"/>
      <c r="B499" s="84"/>
      <c r="C499" s="82"/>
      <c r="D499" s="83"/>
    </row>
    <row r="500" spans="1:4">
      <c r="A500" s="80"/>
      <c r="B500" s="84"/>
      <c r="C500" s="82"/>
      <c r="D500" s="83"/>
    </row>
    <row r="501" spans="1:4">
      <c r="A501" s="80"/>
      <c r="B501" s="84"/>
      <c r="C501" s="82"/>
      <c r="D501" s="83"/>
    </row>
    <row r="502" spans="1:4">
      <c r="A502" s="80"/>
      <c r="B502" s="84"/>
      <c r="C502" s="82"/>
      <c r="D502" s="83"/>
    </row>
    <row r="503" spans="1:4">
      <c r="A503" s="80"/>
      <c r="B503" s="84"/>
      <c r="C503" s="82"/>
      <c r="D503" s="83"/>
    </row>
    <row r="504" spans="1:4">
      <c r="A504" s="80"/>
      <c r="B504" s="84"/>
      <c r="C504" s="82"/>
      <c r="D504" s="83"/>
    </row>
    <row r="505" spans="1:4">
      <c r="A505" s="80"/>
      <c r="B505" s="84"/>
      <c r="C505" s="82"/>
      <c r="D505" s="83"/>
    </row>
    <row r="506" spans="1:4">
      <c r="A506" s="80"/>
      <c r="B506" s="84"/>
      <c r="C506" s="82"/>
      <c r="D506" s="83"/>
    </row>
    <row r="507" spans="1:4">
      <c r="A507" s="80"/>
      <c r="B507" s="84"/>
      <c r="C507" s="82"/>
      <c r="D507" s="83"/>
    </row>
    <row r="508" spans="1:4">
      <c r="A508" s="80"/>
      <c r="B508" s="84"/>
      <c r="C508" s="82"/>
      <c r="D508" s="83"/>
    </row>
    <row r="509" spans="1:4">
      <c r="A509" s="80"/>
      <c r="B509" s="84"/>
      <c r="C509" s="82"/>
      <c r="D509" s="83"/>
    </row>
    <row r="510" spans="1:4">
      <c r="A510" s="80"/>
      <c r="B510" s="84"/>
      <c r="C510" s="82"/>
      <c r="D510" s="83"/>
    </row>
    <row r="511" spans="1:4">
      <c r="A511" s="80"/>
      <c r="B511" s="84"/>
      <c r="C511" s="82"/>
      <c r="D511" s="83"/>
    </row>
    <row r="512" spans="1:4">
      <c r="A512" s="80"/>
      <c r="B512" s="84"/>
      <c r="C512" s="82"/>
      <c r="D512" s="83"/>
    </row>
    <row r="513" spans="1:4">
      <c r="A513" s="80"/>
      <c r="B513" s="84"/>
      <c r="C513" s="82"/>
      <c r="D513" s="83"/>
    </row>
    <row r="514" spans="1:4">
      <c r="A514" s="80"/>
      <c r="B514" s="84"/>
      <c r="C514" s="82"/>
      <c r="D514" s="83"/>
    </row>
    <row r="515" spans="1:4">
      <c r="A515" s="80"/>
      <c r="B515" s="84"/>
      <c r="C515" s="82"/>
      <c r="D515" s="83"/>
    </row>
    <row r="516" spans="1:4">
      <c r="A516" s="80"/>
      <c r="B516" s="84"/>
      <c r="C516" s="82"/>
      <c r="D516" s="83"/>
    </row>
    <row r="517" spans="1:4">
      <c r="A517" s="80"/>
      <c r="B517" s="84"/>
      <c r="C517" s="82"/>
      <c r="D517" s="83"/>
    </row>
    <row r="518" spans="1:4">
      <c r="A518" s="80"/>
      <c r="B518" s="84"/>
      <c r="C518" s="82"/>
      <c r="D518" s="83"/>
    </row>
    <row r="519" spans="1:4">
      <c r="A519" s="80"/>
      <c r="B519" s="84"/>
      <c r="C519" s="82"/>
      <c r="D519" s="83"/>
    </row>
    <row r="520" spans="1:4">
      <c r="A520" s="80"/>
      <c r="B520" s="84"/>
      <c r="C520" s="82"/>
      <c r="D520" s="83"/>
    </row>
    <row r="521" spans="1:4">
      <c r="A521" s="80"/>
      <c r="B521" s="84"/>
      <c r="C521" s="82"/>
      <c r="D521" s="83"/>
    </row>
    <row r="522" spans="1:4">
      <c r="A522" s="80"/>
      <c r="B522" s="84"/>
      <c r="C522" s="82"/>
      <c r="D522" s="83"/>
    </row>
    <row r="523" spans="1:4">
      <c r="A523" s="80"/>
      <c r="B523" s="84"/>
      <c r="C523" s="82"/>
      <c r="D523" s="83"/>
    </row>
    <row r="524" spans="1:4">
      <c r="A524" s="80"/>
      <c r="B524" s="84"/>
      <c r="C524" s="82"/>
      <c r="D524" s="83"/>
    </row>
    <row r="525" spans="1:4">
      <c r="A525" s="80"/>
      <c r="B525" s="84"/>
      <c r="C525" s="82"/>
      <c r="D525" s="83"/>
    </row>
    <row r="526" spans="1:4">
      <c r="A526" s="80"/>
      <c r="B526" s="84"/>
      <c r="C526" s="82"/>
      <c r="D526" s="83"/>
    </row>
    <row r="527" spans="1:4">
      <c r="A527" s="80"/>
      <c r="B527" s="84"/>
      <c r="C527" s="82"/>
      <c r="D527" s="83"/>
    </row>
    <row r="528" spans="1:4">
      <c r="A528" s="80"/>
      <c r="B528" s="84"/>
      <c r="C528" s="82"/>
      <c r="D528" s="83"/>
    </row>
    <row r="529" spans="1:4">
      <c r="A529" s="80"/>
      <c r="B529" s="84"/>
      <c r="C529" s="82"/>
      <c r="D529" s="83"/>
    </row>
    <row r="530" spans="1:4">
      <c r="A530" s="80"/>
      <c r="B530" s="84"/>
      <c r="C530" s="82"/>
      <c r="D530" s="83"/>
    </row>
    <row r="531" spans="1:4">
      <c r="A531" s="80"/>
      <c r="B531" s="84"/>
      <c r="C531" s="82"/>
      <c r="D531" s="83"/>
    </row>
    <row r="532" spans="1:4">
      <c r="A532" s="80"/>
      <c r="B532" s="84"/>
      <c r="C532" s="82"/>
      <c r="D532" s="83"/>
    </row>
    <row r="533" spans="1:4">
      <c r="A533" s="80"/>
      <c r="B533" s="84"/>
      <c r="C533" s="82"/>
      <c r="D533" s="83"/>
    </row>
    <row r="534" spans="1:4">
      <c r="A534" s="80"/>
      <c r="B534" s="84"/>
      <c r="C534" s="82"/>
      <c r="D534" s="83"/>
    </row>
    <row r="535" spans="1:4">
      <c r="A535" s="80"/>
      <c r="B535" s="84"/>
      <c r="C535" s="82"/>
      <c r="D535" s="83"/>
    </row>
    <row r="536" spans="1:4">
      <c r="A536" s="80"/>
      <c r="B536" s="84"/>
      <c r="C536" s="82"/>
      <c r="D536" s="83"/>
    </row>
    <row r="537" spans="1:4">
      <c r="A537" s="80"/>
      <c r="B537" s="84"/>
      <c r="C537" s="82"/>
      <c r="D537" s="83"/>
    </row>
    <row r="538" spans="1:4">
      <c r="A538" s="80"/>
      <c r="B538" s="84"/>
      <c r="C538" s="82"/>
      <c r="D538" s="83"/>
    </row>
    <row r="539" spans="1:4">
      <c r="A539" s="80"/>
      <c r="B539" s="84"/>
      <c r="C539" s="82"/>
      <c r="D539" s="83"/>
    </row>
    <row r="540" spans="1:4">
      <c r="A540" s="80"/>
      <c r="B540" s="84"/>
      <c r="C540" s="82"/>
      <c r="D540" s="83"/>
    </row>
    <row r="541" spans="1:4">
      <c r="A541" s="80"/>
      <c r="B541" s="84"/>
      <c r="C541" s="82"/>
      <c r="D541" s="83"/>
    </row>
    <row r="542" spans="1:4">
      <c r="A542" s="80"/>
      <c r="B542" s="84"/>
      <c r="C542" s="82"/>
      <c r="D542" s="83"/>
    </row>
    <row r="543" spans="1:4">
      <c r="A543" s="80"/>
      <c r="B543" s="84"/>
      <c r="C543" s="82"/>
      <c r="D543" s="83"/>
    </row>
    <row r="544" spans="1:4">
      <c r="A544" s="80"/>
      <c r="B544" s="84"/>
      <c r="C544" s="82"/>
      <c r="D544" s="83"/>
    </row>
    <row r="545" spans="1:4">
      <c r="A545" s="80"/>
      <c r="B545" s="84"/>
      <c r="C545" s="82"/>
      <c r="D545" s="83"/>
    </row>
    <row r="546" spans="1:4">
      <c r="A546" s="80"/>
      <c r="B546" s="84"/>
      <c r="C546" s="82"/>
      <c r="D546" s="83"/>
    </row>
    <row r="547" spans="1:4">
      <c r="A547" s="80"/>
      <c r="B547" s="84"/>
      <c r="C547" s="82"/>
      <c r="D547" s="83"/>
    </row>
    <row r="548" spans="1:4">
      <c r="A548" s="80"/>
      <c r="B548" s="84"/>
      <c r="C548" s="82"/>
      <c r="D548" s="83"/>
    </row>
    <row r="549" spans="1:4">
      <c r="A549" s="80"/>
      <c r="B549" s="84"/>
      <c r="C549" s="82"/>
      <c r="D549" s="83"/>
    </row>
    <row r="550" spans="1:4">
      <c r="A550" s="80"/>
      <c r="B550" s="84"/>
      <c r="C550" s="82"/>
      <c r="D550" s="83"/>
    </row>
    <row r="551" spans="1:4">
      <c r="A551" s="80"/>
      <c r="B551" s="84"/>
      <c r="C551" s="82"/>
      <c r="D551" s="83"/>
    </row>
    <row r="552" spans="1:4">
      <c r="A552" s="80"/>
      <c r="B552" s="84"/>
      <c r="C552" s="82"/>
      <c r="D552" s="83"/>
    </row>
    <row r="553" spans="1:4">
      <c r="A553" s="80"/>
      <c r="B553" s="84"/>
      <c r="C553" s="82"/>
      <c r="D553" s="83"/>
    </row>
    <row r="554" spans="1:4">
      <c r="A554" s="80"/>
      <c r="B554" s="84"/>
      <c r="C554" s="82"/>
      <c r="D554" s="83"/>
    </row>
    <row r="555" spans="1:4">
      <c r="A555" s="80"/>
      <c r="B555" s="84"/>
      <c r="C555" s="82"/>
      <c r="D555" s="83"/>
    </row>
    <row r="556" spans="1:4">
      <c r="A556" s="80"/>
      <c r="B556" s="84"/>
      <c r="C556" s="82"/>
      <c r="D556" s="83"/>
    </row>
    <row r="557" spans="1:4">
      <c r="A557" s="80"/>
      <c r="B557" s="84"/>
      <c r="C557" s="82"/>
      <c r="D557" s="83"/>
    </row>
    <row r="558" spans="1:4">
      <c r="A558" s="80"/>
      <c r="B558" s="84"/>
      <c r="C558" s="82"/>
      <c r="D558" s="83"/>
    </row>
    <row r="559" spans="1:4">
      <c r="A559" s="80"/>
      <c r="B559" s="84"/>
      <c r="C559" s="82"/>
      <c r="D559" s="83"/>
    </row>
    <row r="560" spans="1:4">
      <c r="A560" s="80"/>
      <c r="B560" s="84"/>
      <c r="C560" s="82"/>
      <c r="D560" s="83"/>
    </row>
    <row r="561" spans="1:4">
      <c r="A561" s="80"/>
      <c r="B561" s="84"/>
      <c r="C561" s="82"/>
      <c r="D561" s="83"/>
    </row>
    <row r="562" spans="1:4">
      <c r="A562" s="80"/>
      <c r="B562" s="84"/>
      <c r="C562" s="82"/>
      <c r="D562" s="83"/>
    </row>
    <row r="563" spans="1:4">
      <c r="A563" s="80"/>
      <c r="B563" s="84"/>
      <c r="C563" s="82"/>
      <c r="D563" s="83"/>
    </row>
    <row r="564" spans="1:4">
      <c r="A564" s="80"/>
      <c r="B564" s="84"/>
      <c r="C564" s="82"/>
      <c r="D564" s="83"/>
    </row>
    <row r="565" spans="1:4">
      <c r="A565" s="80"/>
      <c r="B565" s="84"/>
      <c r="C565" s="82"/>
      <c r="D565" s="83"/>
    </row>
    <row r="566" spans="1:4">
      <c r="A566" s="80"/>
      <c r="B566" s="84"/>
      <c r="C566" s="82"/>
      <c r="D566" s="83"/>
    </row>
    <row r="567" spans="1:4">
      <c r="A567" s="80"/>
      <c r="B567" s="84"/>
      <c r="C567" s="82"/>
      <c r="D567" s="83"/>
    </row>
    <row r="568" spans="1:4">
      <c r="A568" s="80"/>
      <c r="B568" s="84"/>
      <c r="C568" s="82"/>
      <c r="D568" s="83"/>
    </row>
    <row r="569" spans="1:4">
      <c r="A569" s="80"/>
      <c r="B569" s="84"/>
      <c r="C569" s="82"/>
      <c r="D569" s="83"/>
    </row>
    <row r="570" spans="1:4">
      <c r="A570" s="80"/>
      <c r="B570" s="84"/>
      <c r="C570" s="82"/>
      <c r="D570" s="83"/>
    </row>
    <row r="571" spans="1:4">
      <c r="A571" s="80"/>
      <c r="B571" s="84"/>
      <c r="C571" s="82"/>
      <c r="D571" s="83"/>
    </row>
    <row r="572" spans="1:4">
      <c r="A572" s="80"/>
      <c r="B572" s="84"/>
      <c r="C572" s="82"/>
      <c r="D572" s="83"/>
    </row>
    <row r="573" spans="1:4">
      <c r="A573" s="80"/>
      <c r="B573" s="84"/>
      <c r="C573" s="82"/>
      <c r="D573" s="83"/>
    </row>
    <row r="574" spans="1:4">
      <c r="A574" s="80"/>
      <c r="B574" s="84"/>
      <c r="C574" s="82"/>
      <c r="D574" s="83"/>
    </row>
    <row r="575" spans="1:4">
      <c r="A575" s="80"/>
      <c r="B575" s="84"/>
      <c r="C575" s="82"/>
      <c r="D575" s="83"/>
    </row>
    <row r="576" spans="1:4">
      <c r="A576" s="80"/>
      <c r="B576" s="84"/>
      <c r="C576" s="82"/>
      <c r="D576" s="83"/>
    </row>
    <row r="577" spans="1:4">
      <c r="A577" s="80"/>
      <c r="B577" s="84"/>
      <c r="C577" s="82"/>
      <c r="D577" s="83"/>
    </row>
    <row r="578" spans="1:4">
      <c r="A578" s="80"/>
      <c r="B578" s="84"/>
      <c r="C578" s="82"/>
      <c r="D578" s="83"/>
    </row>
    <row r="579" spans="1:4">
      <c r="A579" s="80"/>
      <c r="B579" s="84"/>
      <c r="C579" s="82"/>
      <c r="D579" s="83"/>
    </row>
    <row r="580" spans="1:4">
      <c r="A580" s="80"/>
      <c r="B580" s="84"/>
      <c r="C580" s="82"/>
      <c r="D580" s="83"/>
    </row>
    <row r="581" spans="1:4">
      <c r="A581" s="80"/>
      <c r="B581" s="84"/>
      <c r="C581" s="82"/>
      <c r="D581" s="83"/>
    </row>
    <row r="582" spans="1:4">
      <c r="A582" s="80"/>
      <c r="B582" s="84"/>
      <c r="C582" s="82"/>
      <c r="D582" s="83"/>
    </row>
    <row r="583" spans="1:4">
      <c r="A583" s="80"/>
      <c r="B583" s="84"/>
      <c r="C583" s="82"/>
      <c r="D583" s="83"/>
    </row>
    <row r="584" spans="1:4">
      <c r="A584" s="80"/>
      <c r="B584" s="84"/>
      <c r="C584" s="82"/>
      <c r="D584" s="83"/>
    </row>
    <row r="585" spans="1:4">
      <c r="A585" s="80"/>
      <c r="B585" s="84"/>
      <c r="C585" s="82"/>
      <c r="D585" s="83"/>
    </row>
    <row r="586" spans="1:4">
      <c r="A586" s="80"/>
      <c r="B586" s="84"/>
      <c r="C586" s="82"/>
      <c r="D586" s="83"/>
    </row>
    <row r="587" spans="1:4">
      <c r="A587" s="80"/>
      <c r="B587" s="84"/>
      <c r="C587" s="82"/>
      <c r="D587" s="83"/>
    </row>
    <row r="588" spans="1:4">
      <c r="A588" s="80"/>
      <c r="B588" s="84"/>
      <c r="C588" s="82"/>
      <c r="D588" s="83"/>
    </row>
    <row r="589" spans="1:4">
      <c r="A589" s="80"/>
      <c r="B589" s="84"/>
      <c r="C589" s="82"/>
      <c r="D589" s="83"/>
    </row>
    <row r="590" spans="1:4">
      <c r="A590" s="80"/>
      <c r="B590" s="84"/>
      <c r="C590" s="82"/>
      <c r="D590" s="83"/>
    </row>
    <row r="591" spans="1:4">
      <c r="A591" s="80"/>
      <c r="B591" s="84"/>
      <c r="C591" s="82"/>
      <c r="D591" s="83"/>
    </row>
    <row r="592" spans="1:4">
      <c r="A592" s="80"/>
      <c r="B592" s="84"/>
      <c r="C592" s="82"/>
      <c r="D592" s="83"/>
    </row>
    <row r="593" spans="1:4">
      <c r="A593" s="80"/>
      <c r="B593" s="84"/>
      <c r="C593" s="82"/>
      <c r="D593" s="83"/>
    </row>
    <row r="594" spans="1:4">
      <c r="A594" s="80"/>
      <c r="B594" s="84"/>
      <c r="C594" s="82"/>
      <c r="D594" s="83"/>
    </row>
    <row r="595" spans="1:4">
      <c r="A595" s="80"/>
      <c r="B595" s="84"/>
      <c r="C595" s="82"/>
      <c r="D595" s="83"/>
    </row>
    <row r="596" spans="1:4">
      <c r="A596" s="80"/>
      <c r="B596" s="84"/>
      <c r="C596" s="82"/>
      <c r="D596" s="83"/>
    </row>
    <row r="597" spans="1:4">
      <c r="A597" s="80"/>
      <c r="B597" s="84"/>
      <c r="C597" s="82"/>
      <c r="D597" s="83"/>
    </row>
    <row r="598" spans="1:4">
      <c r="A598" s="80"/>
      <c r="B598" s="84"/>
      <c r="C598" s="82"/>
      <c r="D598" s="83"/>
    </row>
    <row r="599" spans="1:4">
      <c r="A599" s="80"/>
      <c r="B599" s="84"/>
      <c r="C599" s="82"/>
      <c r="D599" s="83"/>
    </row>
    <row r="600" spans="1:4">
      <c r="A600" s="80"/>
      <c r="B600" s="84"/>
      <c r="C600" s="82"/>
      <c r="D600" s="83"/>
    </row>
    <row r="601" spans="1:4">
      <c r="A601" s="80"/>
      <c r="B601" s="84"/>
      <c r="C601" s="82"/>
      <c r="D601" s="83"/>
    </row>
    <row r="602" spans="1:4">
      <c r="A602" s="80"/>
      <c r="B602" s="84"/>
      <c r="C602" s="82"/>
      <c r="D602" s="83"/>
    </row>
    <row r="603" spans="1:4">
      <c r="A603" s="80"/>
      <c r="B603" s="84"/>
      <c r="C603" s="82"/>
      <c r="D603" s="83"/>
    </row>
    <row r="604" spans="1:4">
      <c r="A604" s="80"/>
      <c r="B604" s="84"/>
      <c r="C604" s="82"/>
      <c r="D604" s="83"/>
    </row>
    <row r="605" spans="1:4">
      <c r="A605" s="80"/>
      <c r="B605" s="84"/>
      <c r="C605" s="82"/>
      <c r="D605" s="83"/>
    </row>
    <row r="606" spans="1:4">
      <c r="A606" s="80"/>
      <c r="B606" s="84"/>
      <c r="C606" s="82"/>
      <c r="D606" s="83"/>
    </row>
    <row r="607" spans="1:4">
      <c r="A607" s="80"/>
      <c r="B607" s="84"/>
      <c r="C607" s="82"/>
      <c r="D607" s="83"/>
    </row>
    <row r="608" spans="1:4">
      <c r="A608" s="80"/>
      <c r="B608" s="84"/>
      <c r="C608" s="82"/>
      <c r="D608" s="83"/>
    </row>
    <row r="609" spans="1:4">
      <c r="A609" s="80"/>
      <c r="B609" s="84"/>
      <c r="C609" s="82"/>
      <c r="D609" s="83"/>
    </row>
    <row r="610" spans="1:4">
      <c r="A610" s="80"/>
      <c r="B610" s="84"/>
      <c r="C610" s="82"/>
      <c r="D610" s="83"/>
    </row>
    <row r="611" spans="1:4">
      <c r="A611" s="80"/>
      <c r="B611" s="84"/>
      <c r="C611" s="82"/>
      <c r="D611" s="83"/>
    </row>
    <row r="612" spans="1:4">
      <c r="A612" s="80"/>
      <c r="B612" s="84"/>
      <c r="C612" s="82"/>
      <c r="D612" s="83"/>
    </row>
    <row r="613" spans="1:4">
      <c r="A613" s="80"/>
      <c r="B613" s="84"/>
      <c r="C613" s="82"/>
      <c r="D613" s="83"/>
    </row>
    <row r="614" spans="1:4">
      <c r="A614" s="80"/>
      <c r="B614" s="84"/>
      <c r="C614" s="82"/>
      <c r="D614" s="83"/>
    </row>
    <row r="615" spans="1:4">
      <c r="A615" s="80"/>
      <c r="B615" s="84"/>
      <c r="C615" s="82"/>
      <c r="D615" s="83"/>
    </row>
    <row r="616" spans="1:4">
      <c r="A616" s="80"/>
      <c r="B616" s="84"/>
      <c r="C616" s="82"/>
      <c r="D616" s="83"/>
    </row>
    <row r="617" spans="1:4">
      <c r="A617" s="80"/>
      <c r="B617" s="84"/>
      <c r="C617" s="82"/>
      <c r="D617" s="83"/>
    </row>
    <row r="618" spans="1:4">
      <c r="A618" s="80"/>
      <c r="B618" s="84"/>
      <c r="C618" s="82"/>
      <c r="D618" s="83"/>
    </row>
    <row r="619" spans="1:4">
      <c r="A619" s="80"/>
      <c r="B619" s="84"/>
      <c r="C619" s="82"/>
      <c r="D619" s="83"/>
    </row>
    <row r="620" spans="1:4">
      <c r="A620" s="80"/>
      <c r="B620" s="84"/>
      <c r="C620" s="82"/>
      <c r="D620" s="83"/>
    </row>
    <row r="621" spans="1:4">
      <c r="A621" s="80"/>
      <c r="B621" s="84"/>
      <c r="C621" s="82"/>
      <c r="D621" s="83"/>
    </row>
    <row r="622" spans="1:4">
      <c r="A622" s="80"/>
      <c r="B622" s="84"/>
      <c r="C622" s="82"/>
      <c r="D622" s="83"/>
    </row>
    <row r="623" spans="1:4">
      <c r="A623" s="80"/>
      <c r="B623" s="84"/>
      <c r="C623" s="82"/>
      <c r="D623" s="83"/>
    </row>
    <row r="624" spans="1:4">
      <c r="A624" s="80"/>
      <c r="B624" s="84"/>
      <c r="C624" s="82"/>
      <c r="D624" s="83"/>
    </row>
    <row r="625" spans="1:4">
      <c r="A625" s="80"/>
      <c r="B625" s="84"/>
      <c r="C625" s="82"/>
      <c r="D625" s="83"/>
    </row>
    <row r="626" spans="1:4">
      <c r="A626" s="80"/>
      <c r="B626" s="84"/>
      <c r="C626" s="82"/>
      <c r="D626" s="83"/>
    </row>
    <row r="627" spans="1:4">
      <c r="A627" s="80"/>
      <c r="B627" s="84"/>
      <c r="C627" s="82"/>
      <c r="D627" s="83"/>
    </row>
    <row r="628" spans="1:4">
      <c r="A628" s="80"/>
      <c r="B628" s="84"/>
      <c r="C628" s="82"/>
      <c r="D628" s="83"/>
    </row>
    <row r="629" spans="1:4">
      <c r="A629" s="80"/>
      <c r="B629" s="84"/>
      <c r="C629" s="82"/>
      <c r="D629" s="83"/>
    </row>
    <row r="630" spans="1:4">
      <c r="A630" s="80"/>
      <c r="B630" s="84"/>
      <c r="C630" s="82"/>
      <c r="D630" s="83"/>
    </row>
    <row r="631" spans="1:4">
      <c r="A631" s="80"/>
      <c r="B631" s="84"/>
      <c r="C631" s="82"/>
      <c r="D631" s="83"/>
    </row>
    <row r="632" spans="1:4">
      <c r="A632" s="80"/>
      <c r="B632" s="84"/>
      <c r="C632" s="82"/>
      <c r="D632" s="83"/>
    </row>
    <row r="633" spans="1:4">
      <c r="A633" s="80"/>
      <c r="B633" s="84"/>
      <c r="C633" s="82"/>
      <c r="D633" s="83"/>
    </row>
    <row r="634" spans="1:4">
      <c r="A634" s="80"/>
      <c r="B634" s="84"/>
      <c r="C634" s="82"/>
      <c r="D634" s="83"/>
    </row>
    <row r="635" spans="1:4">
      <c r="A635" s="80"/>
      <c r="B635" s="84"/>
      <c r="C635" s="82"/>
      <c r="D635" s="83"/>
    </row>
    <row r="636" spans="1:4">
      <c r="A636" s="80"/>
      <c r="B636" s="84"/>
      <c r="C636" s="82"/>
      <c r="D636" s="83"/>
    </row>
    <row r="637" spans="1:4">
      <c r="A637" s="80"/>
      <c r="B637" s="84"/>
      <c r="C637" s="82"/>
      <c r="D637" s="83"/>
    </row>
    <row r="638" spans="1:4">
      <c r="A638" s="80"/>
      <c r="B638" s="84"/>
      <c r="C638" s="82"/>
      <c r="D638" s="83"/>
    </row>
    <row r="639" spans="1:4">
      <c r="A639" s="80"/>
      <c r="B639" s="84"/>
      <c r="C639" s="82"/>
      <c r="D639" s="83"/>
    </row>
    <row r="640" spans="1:4">
      <c r="A640" s="80"/>
      <c r="B640" s="84"/>
      <c r="C640" s="82"/>
      <c r="D640" s="83"/>
    </row>
    <row r="641" spans="1:4">
      <c r="A641" s="80"/>
      <c r="B641" s="84"/>
      <c r="C641" s="82"/>
      <c r="D641" s="83"/>
    </row>
    <row r="642" spans="1:4">
      <c r="A642" s="80"/>
      <c r="B642" s="84"/>
      <c r="C642" s="82"/>
      <c r="D642" s="83"/>
    </row>
    <row r="643" spans="1:4">
      <c r="A643" s="80"/>
      <c r="B643" s="84"/>
      <c r="C643" s="82"/>
      <c r="D643" s="83"/>
    </row>
    <row r="644" spans="1:4">
      <c r="A644" s="80"/>
      <c r="B644" s="84"/>
      <c r="C644" s="82"/>
      <c r="D644" s="83"/>
    </row>
    <row r="645" spans="1:4">
      <c r="A645" s="80"/>
      <c r="B645" s="84"/>
      <c r="C645" s="82"/>
      <c r="D645" s="83"/>
    </row>
    <row r="646" spans="1:4">
      <c r="A646" s="80"/>
      <c r="B646" s="84"/>
      <c r="C646" s="82"/>
      <c r="D646" s="83"/>
    </row>
    <row r="647" spans="1:4">
      <c r="A647" s="80"/>
      <c r="B647" s="84"/>
      <c r="C647" s="82"/>
      <c r="D647" s="83"/>
    </row>
    <row r="648" spans="1:4">
      <c r="A648" s="80"/>
      <c r="B648" s="84"/>
      <c r="C648" s="82"/>
      <c r="D648" s="83"/>
    </row>
    <row r="649" spans="1:4">
      <c r="A649" s="80"/>
      <c r="B649" s="84"/>
      <c r="C649" s="82"/>
      <c r="D649" s="83"/>
    </row>
    <row r="650" spans="1:4">
      <c r="A650" s="80"/>
      <c r="B650" s="84"/>
      <c r="C650" s="82"/>
      <c r="D650" s="83"/>
    </row>
    <row r="651" spans="1:4">
      <c r="A651" s="80"/>
      <c r="B651" s="84"/>
      <c r="C651" s="82"/>
      <c r="D651" s="83"/>
    </row>
    <row r="652" spans="1:4">
      <c r="A652" s="80"/>
      <c r="B652" s="84"/>
      <c r="C652" s="82"/>
      <c r="D652" s="83"/>
    </row>
    <row r="653" spans="1:4">
      <c r="A653" s="80"/>
      <c r="B653" s="84"/>
      <c r="C653" s="82"/>
      <c r="D653" s="83"/>
    </row>
    <row r="654" spans="1:4">
      <c r="A654" s="80"/>
      <c r="B654" s="84"/>
      <c r="C654" s="82"/>
      <c r="D654" s="83"/>
    </row>
    <row r="655" spans="1:4">
      <c r="A655" s="80"/>
      <c r="B655" s="84"/>
      <c r="C655" s="82"/>
      <c r="D655" s="83"/>
    </row>
    <row r="656" spans="1:4">
      <c r="A656" s="80"/>
      <c r="B656" s="84"/>
      <c r="C656" s="82"/>
      <c r="D656" s="83"/>
    </row>
    <row r="657" spans="1:4">
      <c r="A657" s="80"/>
      <c r="B657" s="84"/>
      <c r="C657" s="82"/>
      <c r="D657" s="83"/>
    </row>
    <row r="658" spans="1:4">
      <c r="A658" s="80"/>
      <c r="B658" s="84"/>
      <c r="C658" s="82"/>
      <c r="D658" s="83"/>
    </row>
    <row r="659" spans="1:4">
      <c r="A659" s="80"/>
      <c r="B659" s="84"/>
      <c r="C659" s="82"/>
      <c r="D659" s="83"/>
    </row>
    <row r="660" spans="1:4">
      <c r="A660" s="80"/>
      <c r="B660" s="84"/>
      <c r="C660" s="82"/>
      <c r="D660" s="83"/>
    </row>
    <row r="661" spans="1:4">
      <c r="A661" s="80"/>
      <c r="B661" s="84"/>
      <c r="C661" s="82"/>
      <c r="D661" s="83"/>
    </row>
    <row r="662" spans="1:4">
      <c r="A662" s="80"/>
      <c r="B662" s="84"/>
      <c r="C662" s="82"/>
      <c r="D662" s="83"/>
    </row>
    <row r="663" spans="1:4">
      <c r="A663" s="80"/>
      <c r="B663" s="84"/>
      <c r="C663" s="82"/>
      <c r="D663" s="83"/>
    </row>
    <row r="664" spans="1:4">
      <c r="A664" s="80"/>
      <c r="B664" s="84"/>
      <c r="C664" s="82"/>
      <c r="D664" s="83"/>
    </row>
    <row r="665" spans="1:4">
      <c r="A665" s="80"/>
      <c r="B665" s="84"/>
      <c r="C665" s="82"/>
      <c r="D665" s="83"/>
    </row>
    <row r="666" spans="1:4">
      <c r="A666" s="80"/>
      <c r="B666" s="84"/>
      <c r="C666" s="82"/>
      <c r="D666" s="83"/>
    </row>
    <row r="667" spans="1:4">
      <c r="A667" s="80"/>
      <c r="B667" s="84"/>
      <c r="C667" s="82"/>
      <c r="D667" s="83"/>
    </row>
    <row r="668" spans="1:4">
      <c r="A668" s="80"/>
      <c r="B668" s="84"/>
      <c r="C668" s="82"/>
      <c r="D668" s="83"/>
    </row>
    <row r="669" spans="1:4">
      <c r="A669" s="80"/>
      <c r="B669" s="84"/>
      <c r="C669" s="82"/>
      <c r="D669" s="83"/>
    </row>
    <row r="670" spans="1:4">
      <c r="A670" s="80"/>
      <c r="B670" s="84"/>
      <c r="C670" s="82"/>
      <c r="D670" s="83"/>
    </row>
    <row r="671" spans="1:4">
      <c r="A671" s="80"/>
      <c r="B671" s="84"/>
      <c r="C671" s="82"/>
      <c r="D671" s="83"/>
    </row>
    <row r="672" spans="1:4">
      <c r="A672" s="80"/>
      <c r="B672" s="84"/>
      <c r="C672" s="82"/>
      <c r="D672" s="83"/>
    </row>
    <row r="673" spans="1:4">
      <c r="A673" s="80"/>
      <c r="B673" s="84"/>
      <c r="C673" s="82"/>
      <c r="D673" s="83"/>
    </row>
    <row r="674" spans="1:4">
      <c r="A674" s="80"/>
      <c r="B674" s="84"/>
      <c r="C674" s="82"/>
      <c r="D674" s="83"/>
    </row>
    <row r="675" spans="1:4">
      <c r="A675" s="80"/>
      <c r="B675" s="84"/>
      <c r="C675" s="82"/>
      <c r="D675" s="83"/>
    </row>
    <row r="676" spans="1:4">
      <c r="A676" s="80"/>
      <c r="B676" s="84"/>
      <c r="C676" s="82"/>
      <c r="D676" s="83"/>
    </row>
    <row r="677" spans="1:4">
      <c r="A677" s="80"/>
      <c r="B677" s="84"/>
      <c r="C677" s="82"/>
      <c r="D677" s="83"/>
    </row>
    <row r="678" spans="1:4">
      <c r="A678" s="80"/>
      <c r="B678" s="84"/>
      <c r="C678" s="82"/>
      <c r="D678" s="83"/>
    </row>
    <row r="679" spans="1:4">
      <c r="A679" s="80"/>
      <c r="B679" s="84"/>
      <c r="C679" s="82"/>
      <c r="D679" s="83"/>
    </row>
    <row r="680" spans="1:4">
      <c r="A680" s="80"/>
      <c r="B680" s="84"/>
      <c r="C680" s="82"/>
      <c r="D680" s="83"/>
    </row>
    <row r="681" spans="1:4">
      <c r="A681" s="80"/>
      <c r="B681" s="84"/>
      <c r="C681" s="82"/>
      <c r="D681" s="83"/>
    </row>
    <row r="682" spans="1:4">
      <c r="A682" s="80"/>
      <c r="B682" s="84"/>
      <c r="C682" s="82"/>
      <c r="D682" s="83"/>
    </row>
    <row r="683" spans="1:4">
      <c r="A683" s="80"/>
      <c r="B683" s="84"/>
      <c r="C683" s="82"/>
      <c r="D683" s="83"/>
    </row>
    <row r="684" spans="1:4">
      <c r="A684" s="80"/>
      <c r="B684" s="84"/>
      <c r="C684" s="82"/>
      <c r="D684" s="83"/>
    </row>
    <row r="685" spans="1:4">
      <c r="A685" s="80"/>
      <c r="B685" s="84"/>
      <c r="C685" s="82"/>
      <c r="D685" s="83"/>
    </row>
    <row r="686" spans="1:4">
      <c r="A686" s="80"/>
      <c r="B686" s="84"/>
      <c r="C686" s="82"/>
      <c r="D686" s="83"/>
    </row>
    <row r="687" spans="1:4">
      <c r="A687" s="80"/>
      <c r="B687" s="84"/>
      <c r="C687" s="82"/>
      <c r="D687" s="83"/>
    </row>
    <row r="688" spans="1:4">
      <c r="A688" s="80"/>
      <c r="B688" s="84"/>
      <c r="C688" s="82"/>
      <c r="D688" s="83"/>
    </row>
    <row r="689" spans="1:4">
      <c r="A689" s="80"/>
      <c r="B689" s="84"/>
      <c r="C689" s="82"/>
      <c r="D689" s="83"/>
    </row>
    <row r="690" spans="1:4">
      <c r="A690" s="80"/>
      <c r="B690" s="84"/>
      <c r="C690" s="82"/>
      <c r="D690" s="83"/>
    </row>
    <row r="691" spans="1:4">
      <c r="A691" s="80"/>
      <c r="B691" s="84"/>
      <c r="C691" s="82"/>
      <c r="D691" s="83"/>
    </row>
    <row r="692" spans="1:4">
      <c r="A692" s="80"/>
      <c r="B692" s="84"/>
      <c r="C692" s="82"/>
      <c r="D692" s="83"/>
    </row>
    <row r="693" spans="1:4">
      <c r="A693" s="80"/>
      <c r="B693" s="84"/>
      <c r="C693" s="82"/>
      <c r="D693" s="83"/>
    </row>
    <row r="694" spans="1:4">
      <c r="A694" s="80"/>
      <c r="B694" s="84"/>
      <c r="C694" s="82"/>
      <c r="D694" s="83"/>
    </row>
    <row r="695" spans="1:4">
      <c r="A695" s="80"/>
      <c r="B695" s="84"/>
      <c r="C695" s="82"/>
      <c r="D695" s="83"/>
    </row>
    <row r="696" spans="1:4">
      <c r="A696" s="80"/>
      <c r="B696" s="84"/>
      <c r="C696" s="82"/>
      <c r="D696" s="83"/>
    </row>
    <row r="697" spans="1:4">
      <c r="A697" s="80"/>
      <c r="B697" s="84"/>
      <c r="C697" s="82"/>
      <c r="D697" s="83"/>
    </row>
    <row r="698" spans="1:4">
      <c r="A698" s="80"/>
      <c r="B698" s="84"/>
      <c r="C698" s="82"/>
      <c r="D698" s="83"/>
    </row>
    <row r="699" spans="1:4">
      <c r="A699" s="80"/>
      <c r="B699" s="84"/>
      <c r="C699" s="82"/>
      <c r="D699" s="83"/>
    </row>
    <row r="700" spans="1:4">
      <c r="A700" s="80"/>
      <c r="B700" s="84"/>
      <c r="C700" s="82"/>
      <c r="D700" s="83"/>
    </row>
    <row r="701" spans="1:4">
      <c r="A701" s="80"/>
      <c r="B701" s="84"/>
      <c r="C701" s="82"/>
      <c r="D701" s="83"/>
    </row>
    <row r="702" spans="1:4">
      <c r="A702" s="80"/>
      <c r="B702" s="84"/>
      <c r="C702" s="82"/>
      <c r="D702" s="83"/>
    </row>
    <row r="703" spans="1:4">
      <c r="A703" s="80"/>
      <c r="B703" s="84"/>
      <c r="C703" s="82"/>
      <c r="D703" s="83"/>
    </row>
    <row r="704" spans="1:4">
      <c r="A704" s="80"/>
      <c r="B704" s="84"/>
      <c r="C704" s="82"/>
      <c r="D704" s="83"/>
    </row>
    <row r="705" spans="1:4">
      <c r="A705" s="80"/>
      <c r="B705" s="84"/>
      <c r="C705" s="82"/>
      <c r="D705" s="83"/>
    </row>
    <row r="706" spans="1:4">
      <c r="A706" s="80"/>
      <c r="B706" s="84"/>
      <c r="C706" s="82"/>
      <c r="D706" s="83"/>
    </row>
    <row r="707" spans="1:4">
      <c r="A707" s="80"/>
      <c r="B707" s="84"/>
      <c r="C707" s="82"/>
      <c r="D707" s="83"/>
    </row>
    <row r="708" spans="1:4">
      <c r="A708" s="80"/>
      <c r="B708" s="84"/>
      <c r="C708" s="82"/>
      <c r="D708" s="83"/>
    </row>
    <row r="709" spans="1:4">
      <c r="A709" s="80"/>
      <c r="B709" s="84"/>
      <c r="C709" s="82"/>
      <c r="D709" s="83"/>
    </row>
    <row r="710" spans="1:4">
      <c r="A710" s="80"/>
      <c r="B710" s="84"/>
      <c r="C710" s="82"/>
      <c r="D710" s="83"/>
    </row>
    <row r="711" spans="1:4">
      <c r="A711" s="80"/>
      <c r="B711" s="84"/>
      <c r="C711" s="82"/>
      <c r="D711" s="83"/>
    </row>
    <row r="712" spans="1:4">
      <c r="A712" s="80"/>
      <c r="B712" s="84"/>
      <c r="C712" s="82"/>
      <c r="D712" s="83"/>
    </row>
    <row r="713" spans="1:4">
      <c r="A713" s="80"/>
      <c r="B713" s="84"/>
      <c r="C713" s="82"/>
      <c r="D713" s="83"/>
    </row>
    <row r="714" spans="1:4">
      <c r="A714" s="80"/>
      <c r="B714" s="84"/>
      <c r="C714" s="82"/>
      <c r="D714" s="83"/>
    </row>
    <row r="715" spans="1:4">
      <c r="A715" s="80"/>
      <c r="B715" s="84"/>
      <c r="C715" s="82"/>
      <c r="D715" s="83"/>
    </row>
    <row r="716" spans="1:4">
      <c r="A716" s="80"/>
      <c r="B716" s="84"/>
      <c r="C716" s="82"/>
      <c r="D716" s="83"/>
    </row>
    <row r="717" spans="1:4">
      <c r="A717" s="80"/>
      <c r="B717" s="84"/>
      <c r="C717" s="82"/>
      <c r="D717" s="83"/>
    </row>
    <row r="718" spans="1:4">
      <c r="A718" s="80"/>
      <c r="B718" s="84"/>
      <c r="C718" s="82"/>
      <c r="D718" s="83"/>
    </row>
    <row r="719" spans="1:4">
      <c r="A719" s="80"/>
      <c r="B719" s="84"/>
      <c r="C719" s="82"/>
      <c r="D719" s="83"/>
    </row>
    <row r="720" spans="1:4">
      <c r="A720" s="80"/>
      <c r="B720" s="84"/>
      <c r="C720" s="82"/>
      <c r="D720" s="83"/>
    </row>
    <row r="721" spans="1:4">
      <c r="A721" s="80"/>
      <c r="B721" s="84"/>
      <c r="C721" s="82"/>
      <c r="D721" s="83"/>
    </row>
    <row r="722" spans="1:4">
      <c r="A722" s="80"/>
      <c r="B722" s="84"/>
      <c r="C722" s="82"/>
      <c r="D722" s="83"/>
    </row>
    <row r="723" spans="1:4">
      <c r="A723" s="80"/>
      <c r="B723" s="84"/>
      <c r="C723" s="82"/>
      <c r="D723" s="83"/>
    </row>
    <row r="724" spans="1:4">
      <c r="A724" s="80"/>
      <c r="B724" s="84"/>
      <c r="C724" s="82"/>
      <c r="D724" s="83"/>
    </row>
    <row r="725" spans="1:4">
      <c r="A725" s="80"/>
      <c r="B725" s="84"/>
      <c r="C725" s="82"/>
      <c r="D725" s="83"/>
    </row>
    <row r="726" spans="1:4">
      <c r="A726" s="80"/>
      <c r="B726" s="84"/>
      <c r="C726" s="82"/>
      <c r="D726" s="83"/>
    </row>
    <row r="727" spans="1:4">
      <c r="A727" s="80"/>
      <c r="B727" s="84"/>
      <c r="C727" s="82"/>
      <c r="D727" s="83"/>
    </row>
    <row r="728" spans="1:4">
      <c r="A728" s="80"/>
      <c r="B728" s="84"/>
      <c r="C728" s="82"/>
      <c r="D728" s="83"/>
    </row>
    <row r="729" spans="1:4">
      <c r="A729" s="80"/>
      <c r="B729" s="84"/>
      <c r="C729" s="82"/>
      <c r="D729" s="83"/>
    </row>
    <row r="730" spans="1:4">
      <c r="A730" s="80"/>
      <c r="B730" s="84"/>
      <c r="C730" s="82"/>
      <c r="D730" s="83"/>
    </row>
    <row r="731" spans="1:4">
      <c r="A731" s="80"/>
      <c r="B731" s="84"/>
      <c r="C731" s="82"/>
      <c r="D731" s="83"/>
    </row>
    <row r="732" spans="1:4">
      <c r="A732" s="80"/>
      <c r="B732" s="84"/>
      <c r="C732" s="82"/>
      <c r="D732" s="83"/>
    </row>
    <row r="733" spans="1:4">
      <c r="A733" s="80"/>
      <c r="B733" s="84"/>
      <c r="C733" s="82"/>
      <c r="D733" s="83"/>
    </row>
    <row r="734" spans="1:4">
      <c r="A734" s="80"/>
      <c r="B734" s="84"/>
      <c r="C734" s="82"/>
      <c r="D734" s="83"/>
    </row>
    <row r="735" spans="1:4">
      <c r="A735" s="80"/>
      <c r="B735" s="84"/>
      <c r="C735" s="82"/>
      <c r="D735" s="83"/>
    </row>
    <row r="736" spans="1:4">
      <c r="A736" s="80"/>
      <c r="B736" s="84"/>
      <c r="C736" s="82"/>
      <c r="D736" s="83"/>
    </row>
    <row r="737" spans="1:4">
      <c r="A737" s="80"/>
      <c r="B737" s="84"/>
      <c r="C737" s="82"/>
      <c r="D737" s="83"/>
    </row>
    <row r="738" spans="1:4">
      <c r="A738" s="80"/>
      <c r="B738" s="84"/>
      <c r="C738" s="82"/>
      <c r="D738" s="83"/>
    </row>
    <row r="739" spans="1:4">
      <c r="A739" s="80"/>
      <c r="B739" s="84"/>
      <c r="C739" s="82"/>
      <c r="D739" s="83"/>
    </row>
    <row r="740" spans="1:4">
      <c r="A740" s="80"/>
      <c r="B740" s="84"/>
      <c r="C740" s="82"/>
      <c r="D740" s="83"/>
    </row>
    <row r="741" spans="1:4">
      <c r="A741" s="80"/>
      <c r="B741" s="84"/>
      <c r="C741" s="82"/>
      <c r="D741" s="83"/>
    </row>
    <row r="742" spans="1:4">
      <c r="A742" s="80"/>
      <c r="B742" s="84"/>
      <c r="C742" s="82"/>
      <c r="D742" s="83"/>
    </row>
    <row r="743" spans="1:4">
      <c r="A743" s="80"/>
      <c r="B743" s="84"/>
      <c r="C743" s="82"/>
      <c r="D743" s="83"/>
    </row>
    <row r="744" spans="1:4">
      <c r="A744" s="80"/>
      <c r="B744" s="84"/>
      <c r="C744" s="82"/>
      <c r="D744" s="83"/>
    </row>
    <row r="745" spans="1:4">
      <c r="A745" s="80"/>
      <c r="B745" s="84"/>
      <c r="C745" s="82"/>
      <c r="D745" s="83"/>
    </row>
    <row r="746" spans="1:4">
      <c r="A746" s="80"/>
      <c r="B746" s="84"/>
      <c r="C746" s="82"/>
      <c r="D746" s="83"/>
    </row>
    <row r="747" spans="1:4">
      <c r="A747" s="80"/>
      <c r="B747" s="84"/>
      <c r="C747" s="82"/>
      <c r="D747" s="83"/>
    </row>
    <row r="748" spans="1:4">
      <c r="A748" s="80"/>
      <c r="B748" s="84"/>
      <c r="C748" s="82"/>
      <c r="D748" s="83"/>
    </row>
    <row r="749" spans="1:4">
      <c r="A749" s="80"/>
      <c r="B749" s="84"/>
      <c r="C749" s="82"/>
      <c r="D749" s="83"/>
    </row>
    <row r="750" spans="1:4">
      <c r="A750" s="80"/>
      <c r="B750" s="84"/>
      <c r="C750" s="82"/>
      <c r="D750" s="83"/>
    </row>
    <row r="751" spans="1:4">
      <c r="A751" s="80"/>
      <c r="B751" s="84"/>
      <c r="C751" s="82"/>
      <c r="D751" s="83"/>
    </row>
    <row r="752" spans="1:4">
      <c r="A752" s="80"/>
      <c r="B752" s="84"/>
      <c r="C752" s="82"/>
      <c r="D752" s="83"/>
    </row>
    <row r="753" spans="1:4">
      <c r="A753" s="80"/>
      <c r="B753" s="84"/>
      <c r="C753" s="82"/>
      <c r="D753" s="83"/>
    </row>
    <row r="754" spans="1:4">
      <c r="A754" s="80"/>
      <c r="B754" s="84"/>
      <c r="C754" s="82"/>
      <c r="D754" s="83"/>
    </row>
    <row r="755" spans="1:4">
      <c r="A755" s="80"/>
      <c r="B755" s="84"/>
      <c r="C755" s="82"/>
      <c r="D755" s="83"/>
    </row>
    <row r="756" spans="1:4">
      <c r="A756" s="80"/>
      <c r="B756" s="84"/>
      <c r="C756" s="82"/>
      <c r="D756" s="83"/>
    </row>
    <row r="757" spans="1:4">
      <c r="A757" s="80"/>
      <c r="B757" s="84"/>
      <c r="C757" s="82"/>
      <c r="D757" s="83"/>
    </row>
    <row r="758" spans="1:4">
      <c r="A758" s="80"/>
      <c r="B758" s="84"/>
      <c r="C758" s="82"/>
      <c r="D758" s="83"/>
    </row>
    <row r="759" spans="1:4">
      <c r="A759" s="80"/>
      <c r="B759" s="84"/>
      <c r="C759" s="82"/>
      <c r="D759" s="83"/>
    </row>
    <row r="760" spans="1:4">
      <c r="A760" s="80"/>
      <c r="B760" s="84"/>
      <c r="C760" s="82"/>
      <c r="D760" s="83"/>
    </row>
    <row r="761" spans="1:4">
      <c r="A761" s="80"/>
      <c r="B761" s="84"/>
      <c r="C761" s="82"/>
      <c r="D761" s="83"/>
    </row>
    <row r="762" spans="1:4">
      <c r="A762" s="80"/>
      <c r="B762" s="84"/>
      <c r="C762" s="82"/>
      <c r="D762" s="83"/>
    </row>
    <row r="763" spans="1:4">
      <c r="A763" s="80"/>
      <c r="B763" s="84"/>
      <c r="C763" s="82"/>
      <c r="D763" s="83"/>
    </row>
    <row r="764" spans="1:4">
      <c r="A764" s="80"/>
      <c r="B764" s="84"/>
      <c r="C764" s="82"/>
      <c r="D764" s="83"/>
    </row>
    <row r="765" spans="1:4">
      <c r="A765" s="80"/>
      <c r="B765" s="84"/>
      <c r="C765" s="82"/>
      <c r="D765" s="83"/>
    </row>
    <row r="766" spans="1:4">
      <c r="A766" s="80"/>
      <c r="B766" s="84"/>
      <c r="C766" s="82"/>
      <c r="D766" s="83"/>
    </row>
    <row r="767" spans="1:4">
      <c r="A767" s="80"/>
      <c r="B767" s="84"/>
      <c r="C767" s="82"/>
      <c r="D767" s="83"/>
    </row>
    <row r="768" spans="1:4">
      <c r="A768" s="80"/>
      <c r="B768" s="84"/>
      <c r="C768" s="82"/>
      <c r="D768" s="83"/>
    </row>
    <row r="769" spans="1:4">
      <c r="A769" s="80"/>
      <c r="B769" s="84"/>
      <c r="C769" s="82"/>
      <c r="D769" s="83"/>
    </row>
    <row r="770" spans="1:4">
      <c r="A770" s="80"/>
      <c r="B770" s="84"/>
      <c r="C770" s="82"/>
      <c r="D770" s="83"/>
    </row>
    <row r="771" spans="1:4">
      <c r="A771" s="80"/>
      <c r="B771" s="84"/>
      <c r="C771" s="82"/>
      <c r="D771" s="83"/>
    </row>
    <row r="772" spans="1:4">
      <c r="A772" s="80"/>
      <c r="B772" s="84"/>
      <c r="C772" s="82"/>
      <c r="D772" s="83"/>
    </row>
    <row r="773" spans="1:4">
      <c r="A773" s="80"/>
      <c r="B773" s="84"/>
      <c r="C773" s="82"/>
      <c r="D773" s="83"/>
    </row>
    <row r="774" spans="1:4">
      <c r="A774" s="80"/>
      <c r="B774" s="84"/>
      <c r="C774" s="82"/>
      <c r="D774" s="83"/>
    </row>
    <row r="775" spans="1:4">
      <c r="A775" s="80"/>
      <c r="B775" s="84"/>
      <c r="C775" s="82"/>
      <c r="D775" s="83"/>
    </row>
    <row r="776" spans="1:4">
      <c r="A776" s="80"/>
      <c r="B776" s="84"/>
      <c r="C776" s="82"/>
      <c r="D776" s="83"/>
    </row>
    <row r="777" spans="1:4">
      <c r="A777" s="80"/>
      <c r="B777" s="84"/>
      <c r="C777" s="82"/>
      <c r="D777" s="83"/>
    </row>
    <row r="778" spans="1:4">
      <c r="A778" s="80"/>
      <c r="B778" s="84"/>
      <c r="C778" s="82"/>
      <c r="D778" s="83"/>
    </row>
    <row r="779" spans="1:4">
      <c r="A779" s="80"/>
      <c r="B779" s="84"/>
      <c r="C779" s="82"/>
      <c r="D779" s="83"/>
    </row>
    <row r="780" spans="1:4">
      <c r="A780" s="80"/>
      <c r="B780" s="84"/>
      <c r="C780" s="82"/>
      <c r="D780" s="83"/>
    </row>
    <row r="781" spans="1:4">
      <c r="A781" s="80"/>
      <c r="B781" s="84"/>
      <c r="C781" s="82"/>
      <c r="D781" s="83"/>
    </row>
    <row r="782" spans="1:4">
      <c r="A782" s="80"/>
      <c r="B782" s="84"/>
      <c r="C782" s="82"/>
      <c r="D782" s="83"/>
    </row>
    <row r="783" spans="1:4">
      <c r="A783" s="80"/>
      <c r="B783" s="84"/>
      <c r="C783" s="82"/>
      <c r="D783" s="83"/>
    </row>
    <row r="784" spans="1:4">
      <c r="A784" s="80"/>
      <c r="B784" s="84"/>
      <c r="C784" s="82"/>
      <c r="D784" s="83"/>
    </row>
    <row r="785" spans="1:4">
      <c r="A785" s="80"/>
      <c r="B785" s="84"/>
      <c r="C785" s="82"/>
      <c r="D785" s="83"/>
    </row>
    <row r="786" spans="1:4">
      <c r="A786" s="80"/>
      <c r="B786" s="84"/>
      <c r="C786" s="82"/>
      <c r="D786" s="83"/>
    </row>
    <row r="787" spans="1:4">
      <c r="A787" s="80"/>
      <c r="B787" s="84"/>
      <c r="C787" s="82"/>
      <c r="D787" s="83"/>
    </row>
    <row r="788" spans="1:4">
      <c r="A788" s="80"/>
      <c r="B788" s="84"/>
      <c r="C788" s="82"/>
      <c r="D788" s="83"/>
    </row>
    <row r="789" spans="1:4">
      <c r="A789" s="80"/>
      <c r="B789" s="84"/>
      <c r="C789" s="82"/>
      <c r="D789" s="83"/>
    </row>
    <row r="790" spans="1:4">
      <c r="A790" s="80"/>
      <c r="B790" s="84"/>
      <c r="C790" s="82"/>
      <c r="D790" s="83"/>
    </row>
    <row r="791" spans="1:4">
      <c r="A791" s="80"/>
      <c r="B791" s="84"/>
      <c r="C791" s="82"/>
      <c r="D791" s="83"/>
    </row>
    <row r="792" spans="1:4">
      <c r="A792" s="80"/>
      <c r="B792" s="84"/>
      <c r="C792" s="82"/>
      <c r="D792" s="83"/>
    </row>
    <row r="793" spans="1:4">
      <c r="A793" s="80"/>
      <c r="B793" s="84"/>
      <c r="C793" s="82"/>
      <c r="D793" s="83"/>
    </row>
    <row r="794" spans="1:4">
      <c r="A794" s="80"/>
      <c r="B794" s="84"/>
      <c r="C794" s="82"/>
      <c r="D794" s="83"/>
    </row>
    <row r="795" spans="1:4">
      <c r="A795" s="80"/>
      <c r="B795" s="84"/>
      <c r="C795" s="82"/>
      <c r="D795" s="83"/>
    </row>
    <row r="796" spans="1:4">
      <c r="A796" s="80"/>
      <c r="B796" s="84"/>
      <c r="C796" s="82"/>
      <c r="D796" s="83"/>
    </row>
    <row r="797" spans="1:4">
      <c r="A797" s="80"/>
      <c r="B797" s="84"/>
      <c r="C797" s="82"/>
      <c r="D797" s="83"/>
    </row>
    <row r="798" spans="1:4">
      <c r="A798" s="80"/>
      <c r="B798" s="84"/>
      <c r="C798" s="82"/>
      <c r="D798" s="83"/>
    </row>
    <row r="799" spans="1:4">
      <c r="A799" s="80"/>
      <c r="B799" s="84"/>
      <c r="C799" s="82"/>
      <c r="D799" s="83"/>
    </row>
    <row r="800" spans="1:4">
      <c r="A800" s="80"/>
      <c r="B800" s="84"/>
      <c r="C800" s="82"/>
      <c r="D800" s="83"/>
    </row>
    <row r="801" spans="1:4">
      <c r="A801" s="80"/>
      <c r="B801" s="84"/>
      <c r="C801" s="82"/>
      <c r="D801" s="83"/>
    </row>
    <row r="802" spans="1:4">
      <c r="A802" s="80"/>
      <c r="B802" s="84"/>
      <c r="C802" s="82"/>
      <c r="D802" s="83"/>
    </row>
    <row r="803" spans="1:4">
      <c r="A803" s="80"/>
      <c r="B803" s="84"/>
      <c r="C803" s="82"/>
      <c r="D803" s="83"/>
    </row>
    <row r="804" spans="1:4">
      <c r="A804" s="80"/>
      <c r="B804" s="84"/>
      <c r="C804" s="82"/>
      <c r="D804" s="83"/>
    </row>
    <row r="805" spans="1:4">
      <c r="A805" s="80"/>
      <c r="B805" s="84"/>
      <c r="C805" s="82"/>
      <c r="D805" s="83"/>
    </row>
    <row r="806" spans="1:4">
      <c r="A806" s="80"/>
      <c r="B806" s="84"/>
      <c r="C806" s="82"/>
      <c r="D806" s="83"/>
    </row>
    <row r="807" spans="1:4">
      <c r="A807" s="80"/>
      <c r="B807" s="84"/>
      <c r="C807" s="82"/>
      <c r="D807" s="83"/>
    </row>
    <row r="808" spans="1:4">
      <c r="A808" s="80"/>
      <c r="B808" s="84"/>
      <c r="C808" s="82"/>
      <c r="D808" s="83"/>
    </row>
    <row r="809" spans="1:4">
      <c r="A809" s="80"/>
      <c r="B809" s="84"/>
      <c r="C809" s="82"/>
      <c r="D809" s="83"/>
    </row>
    <row r="810" spans="1:4">
      <c r="A810" s="80"/>
      <c r="B810" s="84"/>
      <c r="C810" s="82"/>
      <c r="D810" s="83"/>
    </row>
    <row r="811" spans="1:4">
      <c r="A811" s="80"/>
      <c r="B811" s="84"/>
      <c r="C811" s="82"/>
      <c r="D811" s="83"/>
    </row>
    <row r="812" spans="1:4">
      <c r="A812" s="80"/>
      <c r="B812" s="84"/>
      <c r="C812" s="82"/>
      <c r="D812" s="83"/>
    </row>
    <row r="813" spans="1:4">
      <c r="A813" s="80"/>
      <c r="B813" s="84"/>
      <c r="C813" s="82"/>
      <c r="D813" s="83"/>
    </row>
    <row r="814" spans="1:4">
      <c r="A814" s="80"/>
      <c r="B814" s="84"/>
      <c r="C814" s="82"/>
      <c r="D814" s="83"/>
    </row>
    <row r="815" spans="1:4">
      <c r="A815" s="80"/>
      <c r="B815" s="84"/>
      <c r="C815" s="82"/>
      <c r="D815" s="83"/>
    </row>
    <row r="816" spans="1:4">
      <c r="A816" s="80"/>
      <c r="B816" s="84"/>
      <c r="C816" s="82"/>
      <c r="D816" s="83"/>
    </row>
    <row r="817" spans="1:4">
      <c r="A817" s="80"/>
      <c r="B817" s="84"/>
      <c r="C817" s="82"/>
      <c r="D817" s="83"/>
    </row>
    <row r="818" spans="1:4">
      <c r="A818" s="80"/>
      <c r="B818" s="84"/>
      <c r="C818" s="82"/>
      <c r="D818" s="83"/>
    </row>
    <row r="819" spans="1:4">
      <c r="A819" s="80"/>
      <c r="B819" s="84"/>
      <c r="C819" s="82"/>
      <c r="D819" s="83"/>
    </row>
    <row r="820" spans="1:4">
      <c r="A820" s="80"/>
      <c r="B820" s="84"/>
      <c r="C820" s="82"/>
      <c r="D820" s="83"/>
    </row>
    <row r="821" spans="1:4">
      <c r="A821" s="80"/>
      <c r="B821" s="84"/>
      <c r="C821" s="82"/>
      <c r="D821" s="83"/>
    </row>
    <row r="822" spans="1:4">
      <c r="A822" s="80"/>
      <c r="B822" s="84"/>
      <c r="C822" s="82"/>
      <c r="D822" s="83"/>
    </row>
    <row r="823" spans="1:4">
      <c r="A823" s="80"/>
      <c r="B823" s="84"/>
      <c r="C823" s="82"/>
      <c r="D823" s="83"/>
    </row>
    <row r="824" spans="1:4">
      <c r="A824" s="80"/>
      <c r="B824" s="84"/>
      <c r="C824" s="82"/>
      <c r="D824" s="83"/>
    </row>
    <row r="825" spans="1:4">
      <c r="A825" s="80"/>
      <c r="B825" s="84"/>
      <c r="C825" s="82"/>
      <c r="D825" s="83"/>
    </row>
    <row r="826" spans="1:4">
      <c r="A826" s="80"/>
      <c r="B826" s="84"/>
      <c r="C826" s="82"/>
      <c r="D826" s="83"/>
    </row>
    <row r="827" spans="1:4">
      <c r="A827" s="80"/>
      <c r="B827" s="84"/>
      <c r="C827" s="82"/>
      <c r="D827" s="83"/>
    </row>
    <row r="828" spans="1:4">
      <c r="A828" s="80"/>
      <c r="B828" s="84"/>
      <c r="C828" s="82"/>
      <c r="D828" s="83"/>
    </row>
    <row r="829" spans="1:4">
      <c r="A829" s="80"/>
      <c r="B829" s="84"/>
      <c r="C829" s="82"/>
      <c r="D829" s="83"/>
    </row>
    <row r="830" spans="1:4">
      <c r="A830" s="80"/>
      <c r="B830" s="84"/>
      <c r="C830" s="82"/>
      <c r="D830" s="83"/>
    </row>
    <row r="831" spans="1:4">
      <c r="A831" s="80"/>
      <c r="B831" s="84"/>
      <c r="C831" s="82"/>
      <c r="D831" s="83"/>
    </row>
    <row r="832" spans="1:4">
      <c r="A832" s="80"/>
      <c r="B832" s="84"/>
      <c r="C832" s="82"/>
      <c r="D832" s="83"/>
    </row>
    <row r="833" spans="1:4">
      <c r="A833" s="80"/>
      <c r="B833" s="84"/>
      <c r="C833" s="82"/>
      <c r="D833" s="83"/>
    </row>
    <row r="834" spans="1:4">
      <c r="A834" s="80"/>
      <c r="B834" s="84"/>
      <c r="C834" s="82"/>
      <c r="D834" s="83"/>
    </row>
    <row r="835" spans="1:4">
      <c r="A835" s="80"/>
      <c r="B835" s="84"/>
      <c r="C835" s="82"/>
      <c r="D835" s="83"/>
    </row>
    <row r="836" spans="1:4">
      <c r="A836" s="80"/>
      <c r="B836" s="84"/>
      <c r="C836" s="82"/>
      <c r="D836" s="83"/>
    </row>
    <row r="837" spans="1:4">
      <c r="A837" s="80"/>
      <c r="B837" s="84"/>
      <c r="C837" s="82"/>
      <c r="D837" s="83"/>
    </row>
    <row r="838" spans="1:4">
      <c r="A838" s="80"/>
      <c r="B838" s="84"/>
      <c r="C838" s="82"/>
      <c r="D838" s="83"/>
    </row>
    <row r="839" spans="1:4">
      <c r="A839" s="80"/>
      <c r="B839" s="84"/>
      <c r="C839" s="82"/>
      <c r="D839" s="83"/>
    </row>
    <row r="840" spans="1:4">
      <c r="A840" s="80"/>
      <c r="B840" s="84"/>
      <c r="C840" s="82"/>
      <c r="D840" s="83"/>
    </row>
    <row r="841" spans="1:4">
      <c r="A841" s="80"/>
      <c r="B841" s="84"/>
      <c r="C841" s="82"/>
      <c r="D841" s="83"/>
    </row>
    <row r="842" spans="1:4">
      <c r="A842" s="80"/>
      <c r="B842" s="84"/>
      <c r="C842" s="82"/>
      <c r="D842" s="83"/>
    </row>
    <row r="843" spans="1:4">
      <c r="A843" s="80"/>
      <c r="B843" s="84"/>
      <c r="C843" s="82"/>
      <c r="D843" s="83"/>
    </row>
    <row r="844" spans="1:4">
      <c r="A844" s="80"/>
      <c r="B844" s="84"/>
      <c r="C844" s="82"/>
      <c r="D844" s="83"/>
    </row>
    <row r="845" spans="1:4">
      <c r="A845" s="80"/>
      <c r="B845" s="84"/>
      <c r="C845" s="82"/>
      <c r="D845" s="83"/>
    </row>
    <row r="846" spans="1:4">
      <c r="A846" s="80"/>
      <c r="B846" s="84"/>
      <c r="C846" s="82"/>
      <c r="D846" s="83"/>
    </row>
    <row r="847" spans="1:4">
      <c r="A847" s="80"/>
      <c r="B847" s="84"/>
      <c r="C847" s="82"/>
      <c r="D847" s="83"/>
    </row>
    <row r="848" spans="1:4">
      <c r="A848" s="80"/>
      <c r="B848" s="84"/>
      <c r="C848" s="82"/>
      <c r="D848" s="83"/>
    </row>
    <row r="849" spans="1:4">
      <c r="A849" s="80"/>
      <c r="B849" s="84"/>
      <c r="C849" s="82"/>
      <c r="D849" s="83"/>
    </row>
    <row r="850" spans="1:4">
      <c r="A850" s="80"/>
      <c r="B850" s="84"/>
      <c r="C850" s="82"/>
      <c r="D850" s="83"/>
    </row>
    <row r="851" spans="1:4">
      <c r="A851" s="80"/>
      <c r="B851" s="84"/>
      <c r="C851" s="82"/>
      <c r="D851" s="83"/>
    </row>
    <row r="852" spans="1:4">
      <c r="A852" s="80"/>
      <c r="B852" s="84"/>
      <c r="C852" s="82"/>
      <c r="D852" s="83"/>
    </row>
    <row r="853" spans="1:4">
      <c r="A853" s="80"/>
      <c r="B853" s="84"/>
      <c r="C853" s="82"/>
      <c r="D853" s="83"/>
    </row>
    <row r="854" spans="1:4">
      <c r="A854" s="80"/>
      <c r="B854" s="84"/>
      <c r="C854" s="82"/>
      <c r="D854" s="83"/>
    </row>
    <row r="855" spans="1:4">
      <c r="A855" s="80"/>
      <c r="B855" s="84"/>
      <c r="C855" s="82"/>
      <c r="D855" s="83"/>
    </row>
    <row r="856" spans="1:4">
      <c r="A856" s="80"/>
      <c r="B856" s="84"/>
      <c r="C856" s="82"/>
      <c r="D856" s="83"/>
    </row>
    <row r="857" spans="1:4">
      <c r="A857" s="80"/>
      <c r="B857" s="84"/>
      <c r="C857" s="82"/>
      <c r="D857" s="83"/>
    </row>
    <row r="858" spans="1:4">
      <c r="A858" s="80"/>
      <c r="B858" s="84"/>
      <c r="C858" s="82"/>
      <c r="D858" s="83"/>
    </row>
    <row r="859" spans="1:4">
      <c r="A859" s="80"/>
      <c r="B859" s="84"/>
      <c r="C859" s="82"/>
      <c r="D859" s="83"/>
    </row>
    <row r="860" spans="1:4">
      <c r="A860" s="80"/>
      <c r="B860" s="84"/>
      <c r="C860" s="82"/>
      <c r="D860" s="83"/>
    </row>
    <row r="861" spans="1:4">
      <c r="A861" s="80"/>
      <c r="B861" s="84"/>
      <c r="C861" s="82"/>
      <c r="D861" s="83"/>
    </row>
    <row r="862" spans="1:4">
      <c r="A862" s="80"/>
      <c r="B862" s="84"/>
      <c r="C862" s="82"/>
      <c r="D862" s="83"/>
    </row>
    <row r="863" spans="1:4">
      <c r="A863" s="80"/>
      <c r="B863" s="84"/>
      <c r="C863" s="82"/>
      <c r="D863" s="83"/>
    </row>
    <row r="864" spans="1:4">
      <c r="A864" s="80"/>
      <c r="B864" s="84"/>
      <c r="C864" s="82"/>
      <c r="D864" s="83"/>
    </row>
    <row r="865" spans="1:4">
      <c r="A865" s="80"/>
      <c r="B865" s="84"/>
      <c r="C865" s="82"/>
      <c r="D865" s="83"/>
    </row>
    <row r="866" spans="1:4">
      <c r="A866" s="80"/>
      <c r="B866" s="84"/>
      <c r="C866" s="82"/>
      <c r="D866" s="83"/>
    </row>
    <row r="867" spans="1:4">
      <c r="A867" s="80"/>
      <c r="B867" s="84"/>
      <c r="C867" s="82"/>
      <c r="D867" s="83"/>
    </row>
    <row r="868" spans="1:4">
      <c r="A868" s="80"/>
      <c r="B868" s="84"/>
      <c r="C868" s="82"/>
      <c r="D868" s="83"/>
    </row>
    <row r="869" spans="1:4">
      <c r="A869" s="80"/>
      <c r="B869" s="84"/>
      <c r="C869" s="82"/>
      <c r="D869" s="83"/>
    </row>
    <row r="870" spans="1:4">
      <c r="A870" s="80"/>
      <c r="B870" s="84"/>
      <c r="C870" s="82"/>
      <c r="D870" s="83"/>
    </row>
    <row r="871" spans="1:4">
      <c r="A871" s="80"/>
      <c r="B871" s="84"/>
      <c r="C871" s="82"/>
      <c r="D871" s="83"/>
    </row>
    <row r="872" spans="1:4">
      <c r="A872" s="80"/>
      <c r="B872" s="84"/>
      <c r="C872" s="82"/>
      <c r="D872" s="83"/>
    </row>
    <row r="873" spans="1:4">
      <c r="A873" s="80"/>
      <c r="B873" s="84"/>
      <c r="C873" s="82"/>
      <c r="D873" s="83"/>
    </row>
    <row r="874" spans="1:4">
      <c r="A874" s="80"/>
      <c r="B874" s="84"/>
      <c r="C874" s="82"/>
      <c r="D874" s="83"/>
    </row>
    <row r="875" spans="1:4">
      <c r="A875" s="80"/>
      <c r="B875" s="84"/>
      <c r="C875" s="82"/>
      <c r="D875" s="83"/>
    </row>
    <row r="876" spans="1:4">
      <c r="A876" s="80"/>
      <c r="B876" s="84"/>
      <c r="C876" s="82"/>
      <c r="D876" s="83"/>
    </row>
    <row r="877" spans="1:4">
      <c r="A877" s="80"/>
      <c r="B877" s="84"/>
      <c r="C877" s="82"/>
      <c r="D877" s="83"/>
    </row>
    <row r="878" spans="1:4">
      <c r="A878" s="80"/>
      <c r="B878" s="84"/>
      <c r="C878" s="82"/>
      <c r="D878" s="83"/>
    </row>
    <row r="879" spans="1:4">
      <c r="A879" s="80"/>
      <c r="B879" s="84"/>
      <c r="C879" s="82"/>
      <c r="D879" s="83"/>
    </row>
    <row r="880" spans="1:4">
      <c r="A880" s="80"/>
      <c r="B880" s="84"/>
      <c r="C880" s="82"/>
      <c r="D880" s="83"/>
    </row>
    <row r="881" spans="1:4">
      <c r="A881" s="80"/>
      <c r="B881" s="84"/>
      <c r="C881" s="82"/>
      <c r="D881" s="83"/>
    </row>
    <row r="882" spans="1:4">
      <c r="A882" s="80"/>
      <c r="B882" s="84"/>
      <c r="C882" s="82"/>
      <c r="D882" s="83"/>
    </row>
    <row r="883" spans="1:4">
      <c r="A883" s="80"/>
      <c r="B883" s="84"/>
      <c r="C883" s="82"/>
      <c r="D883" s="83"/>
    </row>
    <row r="884" spans="1:4">
      <c r="A884" s="80"/>
      <c r="B884" s="84"/>
      <c r="C884" s="82"/>
      <c r="D884" s="83"/>
    </row>
    <row r="885" spans="1:4">
      <c r="A885" s="80"/>
      <c r="B885" s="84"/>
      <c r="C885" s="82"/>
      <c r="D885" s="83"/>
    </row>
    <row r="886" spans="1:4">
      <c r="A886" s="80"/>
      <c r="B886" s="84"/>
      <c r="C886" s="82"/>
      <c r="D886" s="83"/>
    </row>
    <row r="887" spans="1:4">
      <c r="A887" s="80"/>
      <c r="B887" s="84"/>
      <c r="C887" s="82"/>
      <c r="D887" s="83"/>
    </row>
    <row r="888" spans="1:4">
      <c r="A888" s="80"/>
      <c r="B888" s="84"/>
      <c r="C888" s="82"/>
      <c r="D888" s="83"/>
    </row>
    <row r="889" spans="1:4">
      <c r="A889" s="80"/>
      <c r="B889" s="84"/>
      <c r="C889" s="82"/>
      <c r="D889" s="83"/>
    </row>
    <row r="890" spans="1:4">
      <c r="A890" s="80"/>
      <c r="B890" s="84"/>
      <c r="C890" s="82"/>
      <c r="D890" s="83"/>
    </row>
    <row r="891" spans="1:4">
      <c r="A891" s="80"/>
      <c r="B891" s="84"/>
      <c r="C891" s="82"/>
      <c r="D891" s="83"/>
    </row>
    <row r="892" spans="1:4">
      <c r="A892" s="80"/>
      <c r="B892" s="84"/>
      <c r="C892" s="82"/>
      <c r="D892" s="83"/>
    </row>
    <row r="893" spans="1:4">
      <c r="A893" s="80"/>
      <c r="B893" s="84"/>
      <c r="C893" s="82"/>
      <c r="D893" s="83"/>
    </row>
    <row r="894" spans="1:4">
      <c r="A894" s="80"/>
      <c r="B894" s="84"/>
      <c r="C894" s="82"/>
      <c r="D894" s="83"/>
    </row>
    <row r="895" spans="1:4">
      <c r="A895" s="80"/>
      <c r="B895" s="84"/>
      <c r="C895" s="82"/>
      <c r="D895" s="83"/>
    </row>
    <row r="896" spans="1:4">
      <c r="A896" s="80"/>
      <c r="B896" s="84"/>
      <c r="C896" s="82"/>
      <c r="D896" s="83"/>
    </row>
    <row r="897" spans="1:4">
      <c r="A897" s="80"/>
      <c r="B897" s="84"/>
      <c r="C897" s="82"/>
      <c r="D897" s="83"/>
    </row>
    <row r="898" spans="1:4">
      <c r="A898" s="80"/>
      <c r="B898" s="84"/>
      <c r="C898" s="82"/>
      <c r="D898" s="83"/>
    </row>
    <row r="899" spans="1:4">
      <c r="A899" s="80"/>
      <c r="B899" s="84"/>
      <c r="C899" s="82"/>
      <c r="D899" s="83"/>
    </row>
    <row r="900" spans="1:4">
      <c r="A900" s="80"/>
      <c r="B900" s="84"/>
      <c r="C900" s="82"/>
      <c r="D900" s="83"/>
    </row>
    <row r="901" spans="1:4">
      <c r="A901" s="80"/>
      <c r="B901" s="84"/>
      <c r="C901" s="82"/>
      <c r="D901" s="83"/>
    </row>
    <row r="902" spans="1:4">
      <c r="A902" s="80"/>
      <c r="B902" s="84"/>
      <c r="C902" s="82"/>
      <c r="D902" s="83"/>
    </row>
    <row r="903" spans="1:4">
      <c r="A903" s="80"/>
      <c r="B903" s="84"/>
      <c r="C903" s="82"/>
      <c r="D903" s="83"/>
    </row>
    <row r="904" spans="1:4">
      <c r="A904" s="80"/>
      <c r="B904" s="84"/>
      <c r="C904" s="82"/>
      <c r="D904" s="83"/>
    </row>
    <row r="905" spans="1:4">
      <c r="A905" s="80"/>
      <c r="B905" s="84"/>
      <c r="C905" s="82"/>
      <c r="D905" s="83"/>
    </row>
    <row r="906" spans="1:4">
      <c r="A906" s="80"/>
      <c r="B906" s="84"/>
      <c r="C906" s="82"/>
      <c r="D906" s="83"/>
    </row>
    <row r="907" spans="1:4">
      <c r="A907" s="80"/>
      <c r="B907" s="84"/>
      <c r="C907" s="82"/>
      <c r="D907" s="83"/>
    </row>
    <row r="908" spans="1:4">
      <c r="A908" s="80"/>
      <c r="B908" s="84"/>
      <c r="C908" s="82"/>
      <c r="D908" s="83"/>
    </row>
    <row r="909" spans="1:4">
      <c r="A909" s="80"/>
      <c r="B909" s="84"/>
      <c r="C909" s="82"/>
      <c r="D909" s="83"/>
    </row>
    <row r="910" spans="1:4">
      <c r="A910" s="80"/>
      <c r="B910" s="84"/>
      <c r="C910" s="82"/>
      <c r="D910" s="83"/>
    </row>
    <row r="911" spans="1:4">
      <c r="A911" s="80"/>
      <c r="B911" s="84"/>
      <c r="C911" s="82"/>
      <c r="D911" s="83"/>
    </row>
    <row r="912" spans="1:4">
      <c r="A912" s="80"/>
      <c r="B912" s="84"/>
      <c r="C912" s="82"/>
      <c r="D912" s="83"/>
    </row>
    <row r="913" spans="1:4">
      <c r="A913" s="80"/>
      <c r="B913" s="84"/>
      <c r="C913" s="82"/>
      <c r="D913" s="83"/>
    </row>
    <row r="914" spans="1:4">
      <c r="A914" s="80"/>
      <c r="B914" s="84"/>
      <c r="C914" s="82"/>
      <c r="D914" s="83"/>
    </row>
    <row r="915" spans="1:4">
      <c r="A915" s="80"/>
      <c r="B915" s="84"/>
      <c r="C915" s="82"/>
      <c r="D915" s="83"/>
    </row>
    <row r="916" spans="1:4">
      <c r="A916" s="80"/>
      <c r="B916" s="84"/>
      <c r="C916" s="82"/>
      <c r="D916" s="83"/>
    </row>
    <row r="917" spans="1:4">
      <c r="A917" s="80"/>
      <c r="B917" s="84"/>
      <c r="C917" s="82"/>
      <c r="D917" s="83"/>
    </row>
    <row r="918" spans="1:4">
      <c r="A918" s="80"/>
      <c r="B918" s="84"/>
      <c r="C918" s="82"/>
      <c r="D918" s="83"/>
    </row>
    <row r="919" spans="1:4">
      <c r="A919" s="80"/>
      <c r="B919" s="84"/>
      <c r="C919" s="82"/>
      <c r="D919" s="83"/>
    </row>
    <row r="920" spans="1:4">
      <c r="A920" s="80"/>
      <c r="B920" s="84"/>
      <c r="C920" s="82"/>
      <c r="D920" s="83"/>
    </row>
    <row r="921" spans="1:4">
      <c r="A921" s="80"/>
      <c r="B921" s="84"/>
      <c r="C921" s="82"/>
      <c r="D921" s="83"/>
    </row>
    <row r="922" spans="1:4">
      <c r="A922" s="80"/>
      <c r="B922" s="84"/>
      <c r="C922" s="82"/>
      <c r="D922" s="83"/>
    </row>
    <row r="923" spans="1:4">
      <c r="A923" s="80"/>
      <c r="B923" s="84"/>
      <c r="C923" s="82"/>
      <c r="D923" s="83"/>
    </row>
    <row r="924" spans="1:4">
      <c r="A924" s="80"/>
      <c r="B924" s="84"/>
      <c r="C924" s="82"/>
      <c r="D924" s="83"/>
    </row>
    <row r="925" spans="1:4">
      <c r="A925" s="80"/>
      <c r="B925" s="84"/>
      <c r="C925" s="82"/>
      <c r="D925" s="83"/>
    </row>
    <row r="926" spans="1:4">
      <c r="A926" s="80"/>
      <c r="B926" s="84"/>
      <c r="C926" s="82"/>
      <c r="D926" s="83"/>
    </row>
    <row r="927" spans="1:4">
      <c r="A927" s="80"/>
      <c r="B927" s="84"/>
      <c r="C927" s="82"/>
      <c r="D927" s="83"/>
    </row>
    <row r="928" spans="1:4">
      <c r="A928" s="80"/>
      <c r="B928" s="84"/>
      <c r="C928" s="82"/>
      <c r="D928" s="83"/>
    </row>
    <row r="929" spans="1:4">
      <c r="A929" s="80"/>
      <c r="B929" s="84"/>
      <c r="C929" s="82"/>
      <c r="D929" s="83"/>
    </row>
    <row r="930" spans="1:4">
      <c r="A930" s="80"/>
      <c r="B930" s="84"/>
      <c r="C930" s="82"/>
      <c r="D930" s="83"/>
    </row>
    <row r="931" spans="1:4">
      <c r="A931" s="80"/>
      <c r="B931" s="84"/>
      <c r="C931" s="82"/>
      <c r="D931" s="83"/>
    </row>
    <row r="932" spans="1:4">
      <c r="A932" s="80"/>
      <c r="B932" s="84"/>
      <c r="C932" s="82"/>
      <c r="D932" s="83"/>
    </row>
    <row r="933" spans="1:4">
      <c r="A933" s="80"/>
      <c r="B933" s="84"/>
      <c r="C933" s="82"/>
      <c r="D933" s="83"/>
    </row>
    <row r="934" spans="1:4">
      <c r="A934" s="80"/>
      <c r="B934" s="84"/>
      <c r="C934" s="82"/>
      <c r="D934" s="83"/>
    </row>
    <row r="935" spans="1:4">
      <c r="A935" s="80"/>
      <c r="B935" s="84"/>
      <c r="C935" s="82"/>
      <c r="D935" s="83"/>
    </row>
    <row r="936" spans="1:4">
      <c r="A936" s="80"/>
      <c r="B936" s="84"/>
      <c r="C936" s="82"/>
      <c r="D936" s="83"/>
    </row>
    <row r="937" spans="1:4">
      <c r="A937" s="80"/>
      <c r="B937" s="84"/>
      <c r="C937" s="82"/>
      <c r="D937" s="83"/>
    </row>
    <row r="938" spans="1:4">
      <c r="A938" s="80"/>
      <c r="B938" s="84"/>
      <c r="C938" s="82"/>
      <c r="D938" s="83"/>
    </row>
    <row r="939" spans="1:4">
      <c r="A939" s="80"/>
      <c r="B939" s="84"/>
      <c r="C939" s="82"/>
      <c r="D939" s="83"/>
    </row>
    <row r="940" spans="1:4">
      <c r="A940" s="80"/>
      <c r="B940" s="84"/>
      <c r="C940" s="82"/>
      <c r="D940" s="83"/>
    </row>
    <row r="941" spans="1:4">
      <c r="A941" s="80"/>
      <c r="B941" s="84"/>
      <c r="C941" s="82"/>
      <c r="D941" s="83"/>
    </row>
    <row r="942" spans="1:4">
      <c r="A942" s="80"/>
      <c r="B942" s="84"/>
      <c r="C942" s="82"/>
      <c r="D942" s="83"/>
    </row>
    <row r="943" spans="1:4">
      <c r="A943" s="80"/>
      <c r="B943" s="84"/>
      <c r="C943" s="82"/>
      <c r="D943" s="83"/>
    </row>
    <row r="944" spans="1:4">
      <c r="A944" s="80"/>
      <c r="B944" s="84"/>
      <c r="C944" s="82"/>
      <c r="D944" s="83"/>
    </row>
    <row r="945" spans="1:4">
      <c r="A945" s="80"/>
      <c r="B945" s="84"/>
      <c r="C945" s="82"/>
      <c r="D945" s="83"/>
    </row>
    <row r="946" spans="1:4">
      <c r="A946" s="80"/>
      <c r="B946" s="84"/>
      <c r="C946" s="82"/>
      <c r="D946" s="83"/>
    </row>
    <row r="947" spans="1:4">
      <c r="A947" s="80"/>
      <c r="B947" s="84"/>
      <c r="C947" s="82"/>
      <c r="D947" s="83"/>
    </row>
    <row r="948" spans="1:4">
      <c r="A948" s="80"/>
      <c r="B948" s="84"/>
      <c r="C948" s="82"/>
      <c r="D948" s="83"/>
    </row>
    <row r="949" spans="1:4">
      <c r="A949" s="80"/>
      <c r="B949" s="84"/>
      <c r="C949" s="82"/>
      <c r="D949" s="83"/>
    </row>
    <row r="950" spans="1:4">
      <c r="A950" s="80"/>
      <c r="B950" s="84"/>
      <c r="C950" s="82"/>
      <c r="D950" s="83"/>
    </row>
    <row r="951" spans="1:4">
      <c r="A951" s="80"/>
      <c r="B951" s="84"/>
      <c r="C951" s="82"/>
      <c r="D951" s="83"/>
    </row>
    <row r="952" spans="1:4">
      <c r="A952" s="80"/>
      <c r="B952" s="84"/>
      <c r="C952" s="82"/>
      <c r="D952" s="83"/>
    </row>
    <row r="953" spans="1:4">
      <c r="A953" s="80"/>
      <c r="B953" s="84"/>
      <c r="C953" s="82"/>
      <c r="D953" s="83"/>
    </row>
    <row r="954" spans="1:4">
      <c r="A954" s="80"/>
      <c r="B954" s="84"/>
      <c r="C954" s="82"/>
      <c r="D954" s="83"/>
    </row>
    <row r="955" spans="1:4">
      <c r="A955" s="80"/>
      <c r="B955" s="84"/>
      <c r="C955" s="82"/>
      <c r="D955" s="83"/>
    </row>
    <row r="956" spans="1:4">
      <c r="A956" s="80"/>
      <c r="B956" s="84"/>
      <c r="C956" s="82"/>
      <c r="D956" s="83"/>
    </row>
    <row r="957" spans="1:4">
      <c r="A957" s="80"/>
      <c r="B957" s="84"/>
      <c r="C957" s="82"/>
      <c r="D957" s="83"/>
    </row>
    <row r="958" spans="1:4">
      <c r="A958" s="80"/>
      <c r="B958" s="84"/>
      <c r="C958" s="82"/>
      <c r="D958" s="83"/>
    </row>
    <row r="959" spans="1:4">
      <c r="A959" s="80"/>
      <c r="B959" s="84"/>
      <c r="C959" s="82"/>
      <c r="D959" s="83"/>
    </row>
    <row r="960" spans="1:4">
      <c r="A960" s="80"/>
      <c r="B960" s="84"/>
      <c r="C960" s="82"/>
      <c r="D960" s="83"/>
    </row>
    <row r="961" spans="1:4">
      <c r="A961" s="80"/>
      <c r="B961" s="84"/>
      <c r="C961" s="82"/>
      <c r="D961" s="83"/>
    </row>
    <row r="962" spans="1:4">
      <c r="A962" s="80"/>
      <c r="B962" s="84"/>
      <c r="C962" s="82"/>
      <c r="D962" s="83"/>
    </row>
    <row r="963" spans="1:4">
      <c r="A963" s="80"/>
      <c r="B963" s="84"/>
      <c r="C963" s="82"/>
      <c r="D963" s="83"/>
    </row>
    <row r="964" spans="1:4">
      <c r="A964" s="80"/>
      <c r="B964" s="84"/>
      <c r="C964" s="82"/>
      <c r="D964" s="83"/>
    </row>
    <row r="965" spans="1:4">
      <c r="A965" s="80"/>
      <c r="B965" s="84"/>
      <c r="C965" s="82"/>
      <c r="D965" s="83"/>
    </row>
    <row r="966" spans="1:4">
      <c r="A966" s="80"/>
      <c r="B966" s="84"/>
      <c r="C966" s="82"/>
      <c r="D966" s="83"/>
    </row>
    <row r="967" spans="1:4">
      <c r="A967" s="80"/>
      <c r="B967" s="84"/>
      <c r="C967" s="82"/>
      <c r="D967" s="83"/>
    </row>
    <row r="968" spans="1:4">
      <c r="A968" s="80"/>
      <c r="B968" s="84"/>
      <c r="C968" s="82"/>
      <c r="D968" s="83"/>
    </row>
    <row r="969" spans="1:4">
      <c r="A969" s="80"/>
      <c r="B969" s="84"/>
      <c r="C969" s="82"/>
      <c r="D969" s="83"/>
    </row>
    <row r="970" spans="1:4">
      <c r="A970" s="80"/>
      <c r="B970" s="84"/>
      <c r="C970" s="82"/>
      <c r="D970" s="83"/>
    </row>
    <row r="971" spans="1:4">
      <c r="A971" s="80"/>
      <c r="B971" s="84"/>
      <c r="C971" s="82"/>
      <c r="D971" s="83"/>
    </row>
    <row r="972" spans="1:4">
      <c r="A972" s="80"/>
      <c r="B972" s="84"/>
      <c r="C972" s="82"/>
      <c r="D972" s="83"/>
    </row>
    <row r="973" spans="1:4">
      <c r="A973" s="80"/>
      <c r="B973" s="84"/>
      <c r="C973" s="82"/>
      <c r="D973" s="83"/>
    </row>
    <row r="974" spans="1:4">
      <c r="A974" s="80"/>
      <c r="B974" s="84"/>
      <c r="C974" s="82"/>
      <c r="D974" s="83"/>
    </row>
    <row r="975" spans="1:4">
      <c r="A975" s="80"/>
      <c r="B975" s="84"/>
      <c r="C975" s="82"/>
      <c r="D975" s="83"/>
    </row>
    <row r="976" spans="1:4">
      <c r="A976" s="80"/>
      <c r="B976" s="84"/>
      <c r="C976" s="82"/>
      <c r="D976" s="83"/>
    </row>
    <row r="977" spans="1:4">
      <c r="A977" s="80"/>
      <c r="B977" s="84"/>
      <c r="C977" s="82"/>
      <c r="D977" s="83"/>
    </row>
    <row r="978" spans="1:4">
      <c r="A978" s="80"/>
      <c r="B978" s="84"/>
      <c r="C978" s="82"/>
      <c r="D978" s="83"/>
    </row>
    <row r="979" spans="1:4">
      <c r="A979" s="80"/>
      <c r="B979" s="84"/>
      <c r="C979" s="82"/>
      <c r="D979" s="83"/>
    </row>
    <row r="980" spans="1:4">
      <c r="A980" s="80"/>
      <c r="B980" s="84"/>
      <c r="C980" s="82"/>
      <c r="D980" s="83"/>
    </row>
    <row r="981" spans="1:4">
      <c r="A981" s="80"/>
      <c r="B981" s="84"/>
      <c r="C981" s="82"/>
      <c r="D981" s="83"/>
    </row>
    <row r="982" spans="1:4">
      <c r="A982" s="80"/>
      <c r="B982" s="84"/>
      <c r="C982" s="82"/>
      <c r="D982" s="83"/>
    </row>
    <row r="983" spans="1:4">
      <c r="A983" s="80"/>
      <c r="B983" s="84"/>
      <c r="C983" s="82"/>
      <c r="D983" s="83"/>
    </row>
    <row r="984" spans="1:4">
      <c r="A984" s="80"/>
      <c r="B984" s="84"/>
      <c r="C984" s="82"/>
      <c r="D984" s="83"/>
    </row>
    <row r="985" spans="1:4">
      <c r="A985" s="80"/>
      <c r="B985" s="84"/>
      <c r="C985" s="82"/>
      <c r="D985" s="83"/>
    </row>
    <row r="986" spans="1:4">
      <c r="A986" s="80"/>
      <c r="B986" s="84"/>
      <c r="C986" s="82"/>
      <c r="D986" s="83"/>
    </row>
    <row r="987" spans="1:4">
      <c r="A987" s="80"/>
      <c r="B987" s="84"/>
      <c r="C987" s="82"/>
      <c r="D987" s="83"/>
    </row>
    <row r="988" spans="1:4">
      <c r="A988" s="80"/>
      <c r="B988" s="84"/>
      <c r="C988" s="82"/>
      <c r="D988" s="83"/>
    </row>
    <row r="989" spans="1:4">
      <c r="A989" s="80"/>
      <c r="B989" s="84"/>
      <c r="C989" s="82"/>
      <c r="D989" s="83"/>
    </row>
  </sheetData>
  <phoneticPr fontId="1" type="noConversion"/>
  <dataValidations count="1">
    <dataValidation type="list" allowBlank="1" showInputMessage="1" showErrorMessage="1" error="목록에서 선택" sqref="B2:B989">
      <formula1>펀드거래유형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theme="7" tint="0.39997558519241921"/>
  </sheetPr>
  <dimension ref="A1:E400"/>
  <sheetViews>
    <sheetView workbookViewId="0"/>
  </sheetViews>
  <sheetFormatPr defaultColWidth="9" defaultRowHeight="16.5"/>
  <cols>
    <col min="1" max="1" width="38.375" style="67" customWidth="1"/>
    <col min="2" max="2" width="21" style="67" customWidth="1"/>
    <col min="3" max="3" width="9.625" style="67" customWidth="1"/>
    <col min="4" max="4" width="11.25" style="67" customWidth="1"/>
    <col min="5" max="5" width="33.75" style="67" bestFit="1" customWidth="1"/>
    <col min="6" max="16384" width="9" style="67"/>
  </cols>
  <sheetData>
    <row r="1" spans="1:5">
      <c r="A1" s="75" t="s">
        <v>112</v>
      </c>
      <c r="B1" s="75" t="s">
        <v>394</v>
      </c>
      <c r="C1" s="75" t="s">
        <v>187</v>
      </c>
      <c r="D1" s="76" t="s">
        <v>395</v>
      </c>
      <c r="E1" s="75" t="s">
        <v>177</v>
      </c>
    </row>
    <row r="2" spans="1:5">
      <c r="A2" s="77" t="s">
        <v>1079</v>
      </c>
      <c r="B2" s="77" t="s">
        <v>180</v>
      </c>
      <c r="C2" s="78" t="s">
        <v>986</v>
      </c>
      <c r="D2" s="79">
        <v>38353</v>
      </c>
      <c r="E2" s="77" t="s">
        <v>1082</v>
      </c>
    </row>
    <row r="3" spans="1:5">
      <c r="A3" s="77" t="s">
        <v>1079</v>
      </c>
      <c r="B3" s="77" t="s">
        <v>180</v>
      </c>
      <c r="C3" s="78" t="s">
        <v>1083</v>
      </c>
      <c r="D3" s="79">
        <v>38353</v>
      </c>
      <c r="E3" s="77" t="s">
        <v>1084</v>
      </c>
    </row>
    <row r="4" spans="1:5">
      <c r="A4" s="77" t="s">
        <v>1079</v>
      </c>
      <c r="B4" s="77" t="s">
        <v>180</v>
      </c>
      <c r="C4" s="78" t="s">
        <v>1085</v>
      </c>
      <c r="D4" s="79">
        <v>38353</v>
      </c>
      <c r="E4" s="77" t="s">
        <v>1084</v>
      </c>
    </row>
    <row r="5" spans="1:5">
      <c r="A5" s="77" t="s">
        <v>1079</v>
      </c>
      <c r="B5" s="77" t="s">
        <v>181</v>
      </c>
      <c r="C5" s="78" t="s">
        <v>986</v>
      </c>
      <c r="D5" s="79">
        <v>38718</v>
      </c>
      <c r="E5" s="77" t="s">
        <v>1086</v>
      </c>
    </row>
    <row r="6" spans="1:5">
      <c r="A6" s="77" t="s">
        <v>1079</v>
      </c>
      <c r="B6" s="77" t="s">
        <v>182</v>
      </c>
      <c r="C6" s="78" t="s">
        <v>1087</v>
      </c>
      <c r="D6" s="79">
        <v>38718</v>
      </c>
      <c r="E6" s="77" t="s">
        <v>1088</v>
      </c>
    </row>
    <row r="7" spans="1:5">
      <c r="A7" s="77" t="s">
        <v>1079</v>
      </c>
      <c r="B7" s="77" t="s">
        <v>181</v>
      </c>
      <c r="C7" s="78" t="s">
        <v>1083</v>
      </c>
      <c r="D7" s="79">
        <v>39083</v>
      </c>
      <c r="E7" s="77" t="s">
        <v>1086</v>
      </c>
    </row>
    <row r="8" spans="1:5">
      <c r="A8" s="77" t="s">
        <v>1079</v>
      </c>
      <c r="B8" s="77" t="s">
        <v>182</v>
      </c>
      <c r="C8" s="78" t="s">
        <v>1089</v>
      </c>
      <c r="D8" s="79">
        <v>39083</v>
      </c>
      <c r="E8" s="77" t="s">
        <v>1088</v>
      </c>
    </row>
    <row r="9" spans="1:5">
      <c r="A9" s="77" t="s">
        <v>1079</v>
      </c>
      <c r="B9" s="77" t="s">
        <v>181</v>
      </c>
      <c r="C9" s="78" t="s">
        <v>1085</v>
      </c>
      <c r="D9" s="79">
        <v>39448</v>
      </c>
      <c r="E9" s="77" t="s">
        <v>1086</v>
      </c>
    </row>
    <row r="10" spans="1:5">
      <c r="A10" s="77" t="s">
        <v>1079</v>
      </c>
      <c r="B10" s="77" t="s">
        <v>182</v>
      </c>
      <c r="C10" s="78" t="s">
        <v>1090</v>
      </c>
      <c r="D10" s="79">
        <v>39448</v>
      </c>
      <c r="E10" s="77" t="s">
        <v>1088</v>
      </c>
    </row>
    <row r="11" spans="1:5">
      <c r="A11" s="77" t="s">
        <v>1079</v>
      </c>
      <c r="B11" s="77" t="s">
        <v>182</v>
      </c>
      <c r="C11" s="78" t="s">
        <v>1091</v>
      </c>
      <c r="D11" s="79">
        <v>39814</v>
      </c>
      <c r="E11" s="77" t="s">
        <v>1092</v>
      </c>
    </row>
    <row r="12" spans="1:5">
      <c r="A12" s="77" t="s">
        <v>1079</v>
      </c>
      <c r="B12" s="77" t="s">
        <v>118</v>
      </c>
      <c r="C12" s="78" t="s">
        <v>1087</v>
      </c>
      <c r="D12" s="79">
        <v>39814</v>
      </c>
      <c r="E12" s="77" t="s">
        <v>1093</v>
      </c>
    </row>
    <row r="13" spans="1:5">
      <c r="A13" s="77" t="s">
        <v>1079</v>
      </c>
      <c r="B13" s="77" t="s">
        <v>183</v>
      </c>
      <c r="C13" s="78" t="s">
        <v>1087</v>
      </c>
      <c r="D13" s="79">
        <v>40543</v>
      </c>
      <c r="E13" s="77" t="s">
        <v>1094</v>
      </c>
    </row>
    <row r="14" spans="1:5">
      <c r="A14" s="77" t="s">
        <v>1079</v>
      </c>
      <c r="B14" s="77" t="s">
        <v>183</v>
      </c>
      <c r="C14" s="78" t="s">
        <v>1089</v>
      </c>
      <c r="D14" s="79">
        <v>40543</v>
      </c>
      <c r="E14" s="77" t="s">
        <v>1094</v>
      </c>
    </row>
    <row r="15" spans="1:5">
      <c r="A15" s="77" t="s">
        <v>1079</v>
      </c>
      <c r="B15" s="77" t="s">
        <v>183</v>
      </c>
      <c r="C15" s="78" t="s">
        <v>1090</v>
      </c>
      <c r="D15" s="79">
        <v>40543</v>
      </c>
      <c r="E15" s="77" t="s">
        <v>1094</v>
      </c>
    </row>
    <row r="16" spans="1:5">
      <c r="A16" s="77" t="s">
        <v>1079</v>
      </c>
      <c r="B16" s="77" t="s">
        <v>183</v>
      </c>
      <c r="C16" s="78" t="s">
        <v>1091</v>
      </c>
      <c r="D16" s="79">
        <v>40543</v>
      </c>
      <c r="E16" s="77" t="s">
        <v>1094</v>
      </c>
    </row>
    <row r="17" spans="1:5">
      <c r="A17" s="77" t="s">
        <v>1080</v>
      </c>
      <c r="B17" s="77" t="s">
        <v>180</v>
      </c>
      <c r="C17" s="78" t="s">
        <v>986</v>
      </c>
      <c r="D17" s="79">
        <v>38353</v>
      </c>
      <c r="E17" s="77" t="s">
        <v>1082</v>
      </c>
    </row>
    <row r="18" spans="1:5">
      <c r="A18" s="77" t="s">
        <v>1080</v>
      </c>
      <c r="B18" s="77" t="s">
        <v>180</v>
      </c>
      <c r="C18" s="78" t="s">
        <v>1083</v>
      </c>
      <c r="D18" s="79">
        <v>38353</v>
      </c>
      <c r="E18" s="77" t="s">
        <v>1084</v>
      </c>
    </row>
    <row r="19" spans="1:5">
      <c r="A19" s="77" t="s">
        <v>1080</v>
      </c>
      <c r="B19" s="77" t="s">
        <v>180</v>
      </c>
      <c r="C19" s="78" t="s">
        <v>1085</v>
      </c>
      <c r="D19" s="79">
        <v>38353</v>
      </c>
      <c r="E19" s="77" t="s">
        <v>1084</v>
      </c>
    </row>
    <row r="20" spans="1:5">
      <c r="A20" s="77" t="s">
        <v>1080</v>
      </c>
      <c r="B20" s="77" t="s">
        <v>183</v>
      </c>
      <c r="C20" s="78" t="s">
        <v>986</v>
      </c>
      <c r="D20" s="79">
        <v>40543</v>
      </c>
      <c r="E20" s="77"/>
    </row>
    <row r="21" spans="1:5">
      <c r="A21" s="77" t="s">
        <v>1080</v>
      </c>
      <c r="B21" s="77" t="s">
        <v>183</v>
      </c>
      <c r="C21" s="78" t="s">
        <v>1083</v>
      </c>
      <c r="D21" s="79">
        <v>40543</v>
      </c>
      <c r="E21" s="77"/>
    </row>
    <row r="22" spans="1:5">
      <c r="A22" s="77" t="s">
        <v>1080</v>
      </c>
      <c r="B22" s="77" t="s">
        <v>183</v>
      </c>
      <c r="C22" s="78" t="s">
        <v>1085</v>
      </c>
      <c r="D22" s="79">
        <v>40543</v>
      </c>
      <c r="E22" s="77"/>
    </row>
    <row r="23" spans="1:5">
      <c r="A23" s="77" t="s">
        <v>1081</v>
      </c>
      <c r="B23" s="77" t="s">
        <v>180</v>
      </c>
      <c r="C23" s="78" t="s">
        <v>986</v>
      </c>
      <c r="D23" s="79">
        <v>38353</v>
      </c>
      <c r="E23" s="77" t="s">
        <v>1082</v>
      </c>
    </row>
    <row r="24" spans="1:5">
      <c r="A24" s="77" t="s">
        <v>1081</v>
      </c>
      <c r="B24" s="77" t="s">
        <v>180</v>
      </c>
      <c r="C24" s="78" t="s">
        <v>1083</v>
      </c>
      <c r="D24" s="79">
        <v>38353</v>
      </c>
      <c r="E24" s="77" t="s">
        <v>1084</v>
      </c>
    </row>
    <row r="25" spans="1:5">
      <c r="A25" s="77" t="s">
        <v>1081</v>
      </c>
      <c r="B25" s="77" t="s">
        <v>180</v>
      </c>
      <c r="C25" s="78" t="s">
        <v>1085</v>
      </c>
      <c r="D25" s="79">
        <v>38353</v>
      </c>
      <c r="E25" s="77" t="s">
        <v>1084</v>
      </c>
    </row>
    <row r="26" spans="1:5">
      <c r="A26" s="77" t="s">
        <v>1081</v>
      </c>
      <c r="B26" s="77" t="s">
        <v>181</v>
      </c>
      <c r="C26" s="78" t="s">
        <v>986</v>
      </c>
      <c r="D26" s="79">
        <v>38718</v>
      </c>
      <c r="E26" s="77" t="s">
        <v>1086</v>
      </c>
    </row>
    <row r="27" spans="1:5">
      <c r="A27" s="77" t="s">
        <v>1081</v>
      </c>
      <c r="B27" s="77" t="s">
        <v>182</v>
      </c>
      <c r="C27" s="78" t="s">
        <v>1087</v>
      </c>
      <c r="D27" s="79">
        <v>38718</v>
      </c>
      <c r="E27" s="77" t="s">
        <v>1088</v>
      </c>
    </row>
    <row r="28" spans="1:5">
      <c r="A28" s="77" t="s">
        <v>1081</v>
      </c>
      <c r="B28" s="77" t="s">
        <v>183</v>
      </c>
      <c r="C28" s="78" t="s">
        <v>1095</v>
      </c>
      <c r="D28" s="79">
        <v>40543</v>
      </c>
      <c r="E28" s="77"/>
    </row>
    <row r="29" spans="1:5">
      <c r="A29" s="77" t="s">
        <v>1081</v>
      </c>
      <c r="B29" s="77" t="s">
        <v>183</v>
      </c>
      <c r="C29" s="78" t="s">
        <v>1083</v>
      </c>
      <c r="D29" s="79">
        <v>40543</v>
      </c>
      <c r="E29" s="77"/>
    </row>
    <row r="30" spans="1:5">
      <c r="A30" s="77" t="s">
        <v>1081</v>
      </c>
      <c r="B30" s="77" t="s">
        <v>183</v>
      </c>
      <c r="C30" s="78" t="s">
        <v>1085</v>
      </c>
      <c r="D30" s="79">
        <v>40543</v>
      </c>
      <c r="E30" s="77"/>
    </row>
    <row r="31" spans="1:5">
      <c r="A31" s="77"/>
      <c r="B31" s="77"/>
      <c r="C31" s="78"/>
      <c r="D31" s="79"/>
      <c r="E31" s="77"/>
    </row>
    <row r="32" spans="1:5">
      <c r="A32" s="77"/>
      <c r="B32" s="77"/>
      <c r="C32" s="78"/>
      <c r="D32" s="79"/>
      <c r="E32" s="77"/>
    </row>
    <row r="33" spans="1:5">
      <c r="A33" s="77"/>
      <c r="B33" s="77"/>
      <c r="C33" s="78"/>
      <c r="D33" s="79"/>
      <c r="E33" s="77"/>
    </row>
    <row r="34" spans="1:5">
      <c r="A34" s="77"/>
      <c r="B34" s="77"/>
      <c r="C34" s="78"/>
      <c r="D34" s="79"/>
      <c r="E34" s="77"/>
    </row>
    <row r="35" spans="1:5">
      <c r="A35" s="77"/>
      <c r="B35" s="77"/>
      <c r="C35" s="78"/>
      <c r="D35" s="79"/>
      <c r="E35" s="77"/>
    </row>
    <row r="36" spans="1:5">
      <c r="A36" s="77"/>
      <c r="B36" s="77"/>
      <c r="C36" s="78"/>
      <c r="D36" s="79"/>
      <c r="E36" s="77"/>
    </row>
    <row r="37" spans="1:5">
      <c r="A37" s="77"/>
      <c r="B37" s="77"/>
      <c r="C37" s="78"/>
      <c r="D37" s="79"/>
      <c r="E37" s="77"/>
    </row>
    <row r="38" spans="1:5">
      <c r="A38" s="77"/>
      <c r="B38" s="77"/>
      <c r="C38" s="78"/>
      <c r="D38" s="79"/>
      <c r="E38" s="77"/>
    </row>
    <row r="39" spans="1:5">
      <c r="A39" s="77"/>
      <c r="B39" s="77"/>
      <c r="C39" s="78"/>
      <c r="D39" s="79"/>
      <c r="E39" s="77"/>
    </row>
    <row r="40" spans="1:5">
      <c r="A40" s="77"/>
      <c r="B40" s="77"/>
      <c r="C40" s="78"/>
      <c r="D40" s="79"/>
      <c r="E40" s="77"/>
    </row>
    <row r="41" spans="1:5">
      <c r="A41" s="77"/>
      <c r="B41" s="77"/>
      <c r="C41" s="78"/>
      <c r="D41" s="79"/>
      <c r="E41" s="77"/>
    </row>
    <row r="42" spans="1:5">
      <c r="A42" s="77"/>
      <c r="B42" s="77"/>
      <c r="C42" s="78"/>
      <c r="D42" s="79"/>
      <c r="E42" s="77"/>
    </row>
    <row r="43" spans="1:5">
      <c r="A43" s="77"/>
      <c r="B43" s="77"/>
      <c r="C43" s="78"/>
      <c r="D43" s="79"/>
      <c r="E43" s="77"/>
    </row>
    <row r="44" spans="1:5">
      <c r="A44" s="77"/>
      <c r="B44" s="77"/>
      <c r="C44" s="78"/>
      <c r="D44" s="79"/>
      <c r="E44" s="77"/>
    </row>
    <row r="45" spans="1:5">
      <c r="A45" s="77"/>
      <c r="B45" s="77"/>
      <c r="C45" s="78"/>
      <c r="D45" s="79"/>
      <c r="E45" s="77"/>
    </row>
    <row r="46" spans="1:5">
      <c r="A46" s="77"/>
      <c r="B46" s="77"/>
      <c r="C46" s="78"/>
      <c r="D46" s="79"/>
      <c r="E46" s="77"/>
    </row>
    <row r="47" spans="1:5">
      <c r="A47" s="77"/>
      <c r="B47" s="77"/>
      <c r="C47" s="78"/>
      <c r="D47" s="79"/>
      <c r="E47" s="77"/>
    </row>
    <row r="48" spans="1:5">
      <c r="A48" s="77"/>
      <c r="B48" s="77"/>
      <c r="C48" s="78"/>
      <c r="D48" s="79"/>
      <c r="E48" s="77"/>
    </row>
    <row r="49" spans="1:5">
      <c r="A49" s="77"/>
      <c r="B49" s="77"/>
      <c r="C49" s="78"/>
      <c r="D49" s="79"/>
      <c r="E49" s="77"/>
    </row>
    <row r="50" spans="1:5">
      <c r="A50" s="77"/>
      <c r="B50" s="77"/>
      <c r="C50" s="78"/>
      <c r="D50" s="79"/>
      <c r="E50" s="77"/>
    </row>
    <row r="51" spans="1:5">
      <c r="A51" s="77"/>
      <c r="B51" s="77"/>
      <c r="C51" s="78"/>
      <c r="D51" s="79"/>
      <c r="E51" s="77"/>
    </row>
    <row r="52" spans="1:5">
      <c r="A52" s="77"/>
      <c r="B52" s="77"/>
      <c r="C52" s="78"/>
      <c r="D52" s="79"/>
      <c r="E52" s="77"/>
    </row>
    <row r="53" spans="1:5">
      <c r="A53" s="77"/>
      <c r="B53" s="77"/>
      <c r="C53" s="78"/>
      <c r="D53" s="79"/>
      <c r="E53" s="77"/>
    </row>
    <row r="54" spans="1:5">
      <c r="A54" s="77"/>
      <c r="B54" s="77"/>
      <c r="C54" s="78"/>
      <c r="D54" s="79"/>
      <c r="E54" s="77"/>
    </row>
    <row r="55" spans="1:5">
      <c r="A55" s="77"/>
      <c r="B55" s="77"/>
      <c r="C55" s="78"/>
      <c r="D55" s="79"/>
      <c r="E55" s="77"/>
    </row>
    <row r="56" spans="1:5">
      <c r="A56" s="77"/>
      <c r="B56" s="77"/>
      <c r="C56" s="78"/>
      <c r="D56" s="79"/>
      <c r="E56" s="77"/>
    </row>
    <row r="57" spans="1:5">
      <c r="A57" s="77"/>
      <c r="B57" s="77"/>
      <c r="C57" s="78"/>
      <c r="D57" s="79"/>
      <c r="E57" s="77"/>
    </row>
    <row r="58" spans="1:5">
      <c r="A58" s="77"/>
      <c r="B58" s="77"/>
      <c r="C58" s="78"/>
      <c r="D58" s="79"/>
      <c r="E58" s="77"/>
    </row>
    <row r="59" spans="1:5">
      <c r="A59" s="77"/>
      <c r="B59" s="77"/>
      <c r="C59" s="78"/>
      <c r="D59" s="79"/>
      <c r="E59" s="77"/>
    </row>
    <row r="60" spans="1:5">
      <c r="A60" s="77"/>
      <c r="B60" s="77"/>
      <c r="C60" s="78"/>
      <c r="D60" s="79"/>
      <c r="E60" s="77"/>
    </row>
    <row r="61" spans="1:5">
      <c r="A61" s="77"/>
      <c r="B61" s="77"/>
      <c r="C61" s="78"/>
      <c r="D61" s="79"/>
      <c r="E61" s="77"/>
    </row>
    <row r="62" spans="1:5">
      <c r="A62" s="77"/>
      <c r="B62" s="77"/>
      <c r="C62" s="78"/>
      <c r="D62" s="79"/>
      <c r="E62" s="77"/>
    </row>
    <row r="63" spans="1:5">
      <c r="A63" s="77"/>
      <c r="B63" s="77"/>
      <c r="C63" s="78"/>
      <c r="D63" s="79"/>
      <c r="E63" s="77"/>
    </row>
    <row r="64" spans="1:5">
      <c r="A64" s="77"/>
      <c r="B64" s="77"/>
      <c r="C64" s="78"/>
      <c r="D64" s="79"/>
      <c r="E64" s="77"/>
    </row>
    <row r="65" spans="1:5">
      <c r="A65" s="77"/>
      <c r="B65" s="77"/>
      <c r="C65" s="78"/>
      <c r="D65" s="79"/>
      <c r="E65" s="77"/>
    </row>
    <row r="66" spans="1:5">
      <c r="A66" s="77"/>
      <c r="B66" s="77"/>
      <c r="C66" s="78"/>
      <c r="D66" s="79"/>
      <c r="E66" s="77"/>
    </row>
    <row r="67" spans="1:5">
      <c r="A67" s="77"/>
      <c r="B67" s="77"/>
      <c r="C67" s="78"/>
      <c r="D67" s="79"/>
      <c r="E67" s="77"/>
    </row>
    <row r="68" spans="1:5">
      <c r="A68" s="77"/>
      <c r="B68" s="77"/>
      <c r="C68" s="78"/>
      <c r="D68" s="79"/>
      <c r="E68" s="77"/>
    </row>
    <row r="69" spans="1:5">
      <c r="A69" s="77"/>
      <c r="B69" s="77"/>
      <c r="C69" s="78"/>
      <c r="D69" s="79"/>
      <c r="E69" s="77"/>
    </row>
    <row r="70" spans="1:5">
      <c r="A70" s="77"/>
      <c r="B70" s="77"/>
      <c r="C70" s="78"/>
      <c r="D70" s="79"/>
      <c r="E70" s="77"/>
    </row>
    <row r="71" spans="1:5">
      <c r="A71" s="77"/>
      <c r="B71" s="77"/>
      <c r="C71" s="78"/>
      <c r="D71" s="79"/>
      <c r="E71" s="77"/>
    </row>
    <row r="72" spans="1:5">
      <c r="A72" s="77"/>
      <c r="B72" s="77"/>
      <c r="C72" s="78"/>
      <c r="D72" s="79"/>
      <c r="E72" s="77"/>
    </row>
    <row r="73" spans="1:5">
      <c r="A73" s="77"/>
      <c r="B73" s="77"/>
      <c r="C73" s="78"/>
      <c r="D73" s="79"/>
      <c r="E73" s="77"/>
    </row>
    <row r="74" spans="1:5">
      <c r="A74" s="77"/>
      <c r="B74" s="77"/>
      <c r="C74" s="78"/>
      <c r="D74" s="79"/>
      <c r="E74" s="77"/>
    </row>
    <row r="75" spans="1:5">
      <c r="A75" s="77"/>
      <c r="B75" s="77"/>
      <c r="C75" s="78"/>
      <c r="D75" s="79"/>
      <c r="E75" s="77"/>
    </row>
    <row r="76" spans="1:5">
      <c r="A76" s="77"/>
      <c r="B76" s="77"/>
      <c r="C76" s="78"/>
      <c r="D76" s="79"/>
      <c r="E76" s="77"/>
    </row>
    <row r="77" spans="1:5">
      <c r="A77" s="77"/>
      <c r="B77" s="77"/>
      <c r="C77" s="78"/>
      <c r="D77" s="79"/>
      <c r="E77" s="77"/>
    </row>
    <row r="78" spans="1:5">
      <c r="A78" s="77"/>
      <c r="B78" s="77"/>
      <c r="C78" s="78"/>
      <c r="D78" s="79"/>
      <c r="E78" s="77"/>
    </row>
    <row r="79" spans="1:5">
      <c r="A79" s="77"/>
      <c r="B79" s="77"/>
      <c r="C79" s="78"/>
      <c r="D79" s="79"/>
      <c r="E79" s="77"/>
    </row>
    <row r="80" spans="1:5">
      <c r="A80" s="77"/>
      <c r="B80" s="77"/>
      <c r="C80" s="78"/>
      <c r="D80" s="79"/>
      <c r="E80" s="77"/>
    </row>
    <row r="81" spans="1:5">
      <c r="A81" s="77"/>
      <c r="B81" s="77"/>
      <c r="C81" s="78"/>
      <c r="D81" s="79"/>
      <c r="E81" s="77"/>
    </row>
    <row r="82" spans="1:5">
      <c r="A82" s="77"/>
      <c r="B82" s="77"/>
      <c r="C82" s="78"/>
      <c r="D82" s="79"/>
      <c r="E82" s="77"/>
    </row>
    <row r="83" spans="1:5">
      <c r="A83" s="77"/>
      <c r="B83" s="77"/>
      <c r="C83" s="78"/>
      <c r="D83" s="79"/>
      <c r="E83" s="77"/>
    </row>
    <row r="84" spans="1:5">
      <c r="A84" s="77"/>
      <c r="B84" s="77"/>
      <c r="C84" s="78"/>
      <c r="D84" s="79"/>
      <c r="E84" s="77"/>
    </row>
    <row r="85" spans="1:5">
      <c r="A85" s="77"/>
      <c r="B85" s="77"/>
      <c r="C85" s="78"/>
      <c r="D85" s="79"/>
      <c r="E85" s="77"/>
    </row>
    <row r="86" spans="1:5">
      <c r="A86" s="77"/>
      <c r="B86" s="77"/>
      <c r="C86" s="78"/>
      <c r="D86" s="79"/>
      <c r="E86" s="77"/>
    </row>
    <row r="87" spans="1:5">
      <c r="A87" s="77"/>
      <c r="B87" s="77"/>
      <c r="C87" s="78"/>
      <c r="D87" s="79"/>
      <c r="E87" s="77"/>
    </row>
    <row r="88" spans="1:5">
      <c r="A88" s="77"/>
      <c r="B88" s="77"/>
      <c r="C88" s="78"/>
      <c r="D88" s="79"/>
      <c r="E88" s="77"/>
    </row>
    <row r="89" spans="1:5">
      <c r="A89" s="77"/>
      <c r="B89" s="77"/>
      <c r="C89" s="78"/>
      <c r="D89" s="79"/>
      <c r="E89" s="77"/>
    </row>
    <row r="90" spans="1:5">
      <c r="A90" s="77"/>
      <c r="B90" s="77"/>
      <c r="C90" s="78"/>
      <c r="D90" s="79"/>
      <c r="E90" s="77"/>
    </row>
    <row r="91" spans="1:5">
      <c r="A91" s="77"/>
      <c r="B91" s="77"/>
      <c r="C91" s="78"/>
      <c r="D91" s="79"/>
      <c r="E91" s="77"/>
    </row>
    <row r="92" spans="1:5">
      <c r="A92" s="77"/>
      <c r="B92" s="77"/>
      <c r="C92" s="78"/>
      <c r="D92" s="79"/>
      <c r="E92" s="77"/>
    </row>
    <row r="93" spans="1:5">
      <c r="A93" s="77"/>
      <c r="B93" s="77"/>
      <c r="C93" s="78"/>
      <c r="D93" s="79"/>
      <c r="E93" s="77"/>
    </row>
    <row r="94" spans="1:5">
      <c r="A94" s="77"/>
      <c r="B94" s="77"/>
      <c r="C94" s="78"/>
      <c r="D94" s="79"/>
      <c r="E94" s="77"/>
    </row>
    <row r="95" spans="1:5">
      <c r="A95" s="77"/>
      <c r="B95" s="77"/>
      <c r="C95" s="78"/>
      <c r="D95" s="79"/>
      <c r="E95" s="77"/>
    </row>
    <row r="96" spans="1:5">
      <c r="A96" s="77"/>
      <c r="B96" s="77"/>
      <c r="C96" s="78"/>
      <c r="D96" s="79"/>
      <c r="E96" s="77"/>
    </row>
    <row r="97" spans="1:5">
      <c r="A97" s="77"/>
      <c r="B97" s="77"/>
      <c r="C97" s="78"/>
      <c r="D97" s="79"/>
      <c r="E97" s="77"/>
    </row>
    <row r="98" spans="1:5">
      <c r="A98" s="77"/>
      <c r="B98" s="77"/>
      <c r="C98" s="78"/>
      <c r="D98" s="79"/>
      <c r="E98" s="77"/>
    </row>
    <row r="99" spans="1:5">
      <c r="A99" s="77"/>
      <c r="B99" s="77"/>
      <c r="C99" s="78"/>
      <c r="D99" s="79"/>
      <c r="E99" s="77"/>
    </row>
    <row r="100" spans="1:5">
      <c r="A100" s="77"/>
      <c r="B100" s="77"/>
      <c r="C100" s="78"/>
      <c r="D100" s="79"/>
      <c r="E100" s="77"/>
    </row>
    <row r="101" spans="1:5">
      <c r="A101" s="77"/>
      <c r="B101" s="77"/>
      <c r="C101" s="78"/>
      <c r="D101" s="79"/>
      <c r="E101" s="77"/>
    </row>
    <row r="102" spans="1:5">
      <c r="A102" s="77"/>
      <c r="B102" s="77"/>
      <c r="C102" s="78"/>
      <c r="D102" s="79"/>
      <c r="E102" s="77"/>
    </row>
    <row r="103" spans="1:5">
      <c r="A103" s="77"/>
      <c r="B103" s="77"/>
      <c r="C103" s="78"/>
      <c r="D103" s="79"/>
      <c r="E103" s="77"/>
    </row>
    <row r="104" spans="1:5">
      <c r="A104" s="77"/>
      <c r="B104" s="77"/>
      <c r="C104" s="78"/>
      <c r="D104" s="79"/>
      <c r="E104" s="77"/>
    </row>
    <row r="105" spans="1:5">
      <c r="A105" s="77"/>
      <c r="B105" s="77"/>
      <c r="C105" s="78"/>
      <c r="D105" s="79"/>
      <c r="E105" s="77"/>
    </row>
    <row r="106" spans="1:5">
      <c r="A106" s="77"/>
      <c r="B106" s="77"/>
      <c r="C106" s="78"/>
      <c r="D106" s="79"/>
      <c r="E106" s="77"/>
    </row>
    <row r="107" spans="1:5">
      <c r="A107" s="77"/>
      <c r="B107" s="77"/>
      <c r="C107" s="78"/>
      <c r="D107" s="79"/>
      <c r="E107" s="77"/>
    </row>
    <row r="108" spans="1:5">
      <c r="A108" s="77"/>
      <c r="B108" s="77"/>
      <c r="C108" s="78"/>
      <c r="D108" s="79"/>
      <c r="E108" s="77"/>
    </row>
    <row r="109" spans="1:5">
      <c r="A109" s="77"/>
      <c r="B109" s="77"/>
      <c r="C109" s="78"/>
      <c r="D109" s="79"/>
      <c r="E109" s="77"/>
    </row>
    <row r="110" spans="1:5">
      <c r="A110" s="77"/>
      <c r="B110" s="77"/>
      <c r="C110" s="78"/>
      <c r="D110" s="79"/>
      <c r="E110" s="77"/>
    </row>
    <row r="111" spans="1:5">
      <c r="A111" s="77"/>
      <c r="B111" s="77"/>
      <c r="C111" s="78"/>
      <c r="D111" s="79"/>
      <c r="E111" s="77"/>
    </row>
    <row r="112" spans="1:5">
      <c r="A112" s="77"/>
      <c r="B112" s="77"/>
      <c r="C112" s="78"/>
      <c r="D112" s="79"/>
      <c r="E112" s="77"/>
    </row>
    <row r="113" spans="1:5">
      <c r="A113" s="77"/>
      <c r="B113" s="77"/>
      <c r="C113" s="78"/>
      <c r="D113" s="79"/>
      <c r="E113" s="77"/>
    </row>
    <row r="114" spans="1:5">
      <c r="A114" s="77"/>
      <c r="B114" s="77"/>
      <c r="C114" s="78"/>
      <c r="D114" s="79"/>
      <c r="E114" s="77"/>
    </row>
    <row r="115" spans="1:5">
      <c r="A115" s="77"/>
      <c r="B115" s="77"/>
      <c r="C115" s="78"/>
      <c r="D115" s="79"/>
      <c r="E115" s="77"/>
    </row>
    <row r="116" spans="1:5">
      <c r="A116" s="77"/>
      <c r="B116" s="77"/>
      <c r="C116" s="78"/>
      <c r="D116" s="79"/>
      <c r="E116" s="77"/>
    </row>
    <row r="117" spans="1:5">
      <c r="A117" s="77"/>
      <c r="B117" s="77"/>
      <c r="C117" s="78"/>
      <c r="D117" s="79"/>
      <c r="E117" s="77"/>
    </row>
    <row r="118" spans="1:5">
      <c r="A118" s="77"/>
      <c r="B118" s="77"/>
      <c r="C118" s="78"/>
      <c r="D118" s="79"/>
      <c r="E118" s="77"/>
    </row>
    <row r="119" spans="1:5">
      <c r="A119" s="77"/>
      <c r="B119" s="77"/>
      <c r="C119" s="78"/>
      <c r="D119" s="79"/>
      <c r="E119" s="77"/>
    </row>
    <row r="120" spans="1:5">
      <c r="A120" s="77"/>
      <c r="B120" s="77"/>
      <c r="C120" s="78"/>
      <c r="D120" s="79"/>
      <c r="E120" s="77"/>
    </row>
    <row r="121" spans="1:5">
      <c r="A121" s="77"/>
      <c r="B121" s="77"/>
      <c r="C121" s="78"/>
      <c r="D121" s="79"/>
      <c r="E121" s="77"/>
    </row>
    <row r="122" spans="1:5">
      <c r="A122" s="77"/>
      <c r="B122" s="77"/>
      <c r="C122" s="78"/>
      <c r="D122" s="79"/>
      <c r="E122" s="77"/>
    </row>
    <row r="123" spans="1:5">
      <c r="A123" s="77"/>
      <c r="B123" s="77"/>
      <c r="C123" s="78"/>
      <c r="D123" s="79"/>
      <c r="E123" s="77"/>
    </row>
    <row r="124" spans="1:5">
      <c r="A124" s="77"/>
      <c r="B124" s="77"/>
      <c r="C124" s="78"/>
      <c r="D124" s="79"/>
      <c r="E124" s="77"/>
    </row>
    <row r="125" spans="1:5">
      <c r="A125" s="77"/>
      <c r="B125" s="77"/>
      <c r="C125" s="78"/>
      <c r="D125" s="79"/>
      <c r="E125" s="77"/>
    </row>
    <row r="126" spans="1:5">
      <c r="A126" s="77"/>
      <c r="B126" s="77"/>
      <c r="C126" s="78"/>
      <c r="D126" s="79"/>
      <c r="E126" s="77"/>
    </row>
    <row r="127" spans="1:5">
      <c r="A127" s="77"/>
      <c r="B127" s="77"/>
      <c r="C127" s="78"/>
      <c r="D127" s="79"/>
      <c r="E127" s="77"/>
    </row>
    <row r="128" spans="1:5">
      <c r="A128" s="77"/>
      <c r="B128" s="77"/>
      <c r="C128" s="78"/>
      <c r="D128" s="79"/>
      <c r="E128" s="77"/>
    </row>
    <row r="129" spans="1:5">
      <c r="A129" s="77"/>
      <c r="B129" s="77"/>
      <c r="C129" s="78"/>
      <c r="D129" s="79"/>
      <c r="E129" s="77"/>
    </row>
    <row r="130" spans="1:5">
      <c r="A130" s="77"/>
      <c r="B130" s="77"/>
      <c r="C130" s="78"/>
      <c r="D130" s="79"/>
      <c r="E130" s="77"/>
    </row>
    <row r="131" spans="1:5">
      <c r="A131" s="77"/>
      <c r="B131" s="77"/>
      <c r="C131" s="78"/>
      <c r="D131" s="79"/>
      <c r="E131" s="77"/>
    </row>
    <row r="132" spans="1:5">
      <c r="A132" s="77"/>
      <c r="B132" s="77"/>
      <c r="C132" s="78"/>
      <c r="D132" s="79"/>
      <c r="E132" s="77"/>
    </row>
    <row r="133" spans="1:5">
      <c r="A133" s="77"/>
      <c r="B133" s="77"/>
      <c r="C133" s="78"/>
      <c r="D133" s="79"/>
      <c r="E133" s="77"/>
    </row>
    <row r="134" spans="1:5">
      <c r="A134" s="77"/>
      <c r="B134" s="77"/>
      <c r="C134" s="78"/>
      <c r="D134" s="79"/>
      <c r="E134" s="77"/>
    </row>
    <row r="135" spans="1:5">
      <c r="A135" s="77"/>
      <c r="B135" s="77"/>
      <c r="C135" s="78"/>
      <c r="D135" s="79"/>
      <c r="E135" s="77"/>
    </row>
    <row r="136" spans="1:5">
      <c r="A136" s="77"/>
      <c r="B136" s="77"/>
      <c r="C136" s="78"/>
      <c r="D136" s="79"/>
      <c r="E136" s="77"/>
    </row>
    <row r="137" spans="1:5">
      <c r="A137" s="77"/>
      <c r="B137" s="77"/>
      <c r="C137" s="78"/>
      <c r="D137" s="79"/>
      <c r="E137" s="77"/>
    </row>
    <row r="138" spans="1:5">
      <c r="A138" s="77"/>
      <c r="B138" s="77"/>
      <c r="C138" s="78"/>
      <c r="D138" s="79"/>
      <c r="E138" s="77"/>
    </row>
    <row r="139" spans="1:5">
      <c r="A139" s="77"/>
      <c r="B139" s="77"/>
      <c r="C139" s="78"/>
      <c r="D139" s="79"/>
      <c r="E139" s="77"/>
    </row>
    <row r="140" spans="1:5">
      <c r="A140" s="77"/>
      <c r="B140" s="77"/>
      <c r="C140" s="78"/>
      <c r="D140" s="79"/>
      <c r="E140" s="77"/>
    </row>
    <row r="141" spans="1:5">
      <c r="A141" s="77"/>
      <c r="B141" s="77"/>
      <c r="C141" s="78"/>
      <c r="D141" s="79"/>
      <c r="E141" s="77"/>
    </row>
    <row r="142" spans="1:5">
      <c r="A142" s="77"/>
      <c r="B142" s="77"/>
      <c r="C142" s="78"/>
      <c r="D142" s="79"/>
      <c r="E142" s="77"/>
    </row>
    <row r="143" spans="1:5">
      <c r="A143" s="77"/>
      <c r="B143" s="77"/>
      <c r="C143" s="78"/>
      <c r="D143" s="79"/>
      <c r="E143" s="77"/>
    </row>
    <row r="144" spans="1:5">
      <c r="A144" s="77"/>
      <c r="B144" s="77"/>
      <c r="C144" s="78"/>
      <c r="D144" s="79"/>
      <c r="E144" s="77"/>
    </row>
    <row r="145" spans="1:5">
      <c r="A145" s="77"/>
      <c r="B145" s="77"/>
      <c r="C145" s="78"/>
      <c r="D145" s="79"/>
      <c r="E145" s="77"/>
    </row>
    <row r="146" spans="1:5">
      <c r="A146" s="77"/>
      <c r="B146" s="77"/>
      <c r="C146" s="78"/>
      <c r="D146" s="79"/>
      <c r="E146" s="77"/>
    </row>
    <row r="147" spans="1:5">
      <c r="A147" s="77"/>
      <c r="B147" s="77"/>
      <c r="C147" s="78"/>
      <c r="D147" s="79"/>
      <c r="E147" s="77"/>
    </row>
    <row r="148" spans="1:5">
      <c r="A148" s="77"/>
      <c r="B148" s="77"/>
      <c r="C148" s="78"/>
      <c r="D148" s="79"/>
      <c r="E148" s="77"/>
    </row>
    <row r="149" spans="1:5">
      <c r="A149" s="77"/>
      <c r="B149" s="77"/>
      <c r="C149" s="78"/>
      <c r="D149" s="79"/>
      <c r="E149" s="77"/>
    </row>
    <row r="150" spans="1:5">
      <c r="A150" s="77"/>
      <c r="B150" s="77"/>
      <c r="C150" s="78"/>
      <c r="D150" s="79"/>
      <c r="E150" s="77"/>
    </row>
    <row r="151" spans="1:5">
      <c r="A151" s="77"/>
      <c r="B151" s="77"/>
      <c r="C151" s="78"/>
      <c r="D151" s="79"/>
      <c r="E151" s="77"/>
    </row>
    <row r="152" spans="1:5">
      <c r="A152" s="77"/>
      <c r="B152" s="77"/>
      <c r="C152" s="78"/>
      <c r="D152" s="79"/>
      <c r="E152" s="77"/>
    </row>
    <row r="153" spans="1:5">
      <c r="A153" s="77"/>
      <c r="B153" s="77"/>
      <c r="C153" s="78"/>
      <c r="D153" s="79"/>
      <c r="E153" s="77"/>
    </row>
    <row r="154" spans="1:5">
      <c r="A154" s="77"/>
      <c r="B154" s="77"/>
      <c r="C154" s="78"/>
      <c r="D154" s="79"/>
      <c r="E154" s="77"/>
    </row>
    <row r="155" spans="1:5">
      <c r="A155" s="77"/>
      <c r="B155" s="77"/>
      <c r="C155" s="78"/>
      <c r="D155" s="79"/>
      <c r="E155" s="77"/>
    </row>
    <row r="156" spans="1:5">
      <c r="A156" s="77"/>
      <c r="B156" s="77"/>
      <c r="C156" s="78"/>
      <c r="D156" s="79"/>
      <c r="E156" s="77"/>
    </row>
    <row r="157" spans="1:5">
      <c r="A157" s="77"/>
      <c r="B157" s="77"/>
      <c r="C157" s="78"/>
      <c r="D157" s="79"/>
      <c r="E157" s="77"/>
    </row>
    <row r="158" spans="1:5">
      <c r="A158" s="77"/>
      <c r="B158" s="77"/>
      <c r="C158" s="78"/>
      <c r="D158" s="79"/>
      <c r="E158" s="77"/>
    </row>
    <row r="159" spans="1:5">
      <c r="A159" s="77"/>
      <c r="B159" s="77"/>
      <c r="C159" s="78"/>
      <c r="D159" s="79"/>
      <c r="E159" s="77"/>
    </row>
    <row r="160" spans="1:5">
      <c r="A160" s="77"/>
      <c r="B160" s="77"/>
      <c r="C160" s="78"/>
      <c r="D160" s="79"/>
      <c r="E160" s="77"/>
    </row>
    <row r="161" spans="1:5">
      <c r="A161" s="77"/>
      <c r="B161" s="77"/>
      <c r="C161" s="78"/>
      <c r="D161" s="79"/>
      <c r="E161" s="77"/>
    </row>
    <row r="162" spans="1:5">
      <c r="A162" s="77"/>
      <c r="B162" s="77"/>
      <c r="C162" s="78"/>
      <c r="D162" s="79"/>
      <c r="E162" s="77"/>
    </row>
    <row r="163" spans="1:5">
      <c r="A163" s="77"/>
      <c r="B163" s="77"/>
      <c r="C163" s="78"/>
      <c r="D163" s="79"/>
      <c r="E163" s="77"/>
    </row>
    <row r="164" spans="1:5">
      <c r="A164" s="77"/>
      <c r="B164" s="77"/>
      <c r="C164" s="78"/>
      <c r="D164" s="79"/>
      <c r="E164" s="77"/>
    </row>
    <row r="165" spans="1:5">
      <c r="A165" s="77"/>
      <c r="B165" s="77"/>
      <c r="C165" s="78"/>
      <c r="D165" s="79"/>
      <c r="E165" s="77"/>
    </row>
    <row r="166" spans="1:5">
      <c r="A166" s="77"/>
      <c r="B166" s="77"/>
      <c r="C166" s="78"/>
      <c r="D166" s="79"/>
      <c r="E166" s="77"/>
    </row>
    <row r="167" spans="1:5">
      <c r="A167" s="77"/>
      <c r="B167" s="77"/>
      <c r="C167" s="78"/>
      <c r="D167" s="79"/>
      <c r="E167" s="77"/>
    </row>
    <row r="168" spans="1:5">
      <c r="A168" s="77"/>
      <c r="B168" s="77"/>
      <c r="C168" s="78"/>
      <c r="D168" s="79"/>
      <c r="E168" s="77"/>
    </row>
    <row r="169" spans="1:5">
      <c r="A169" s="77"/>
      <c r="B169" s="77"/>
      <c r="C169" s="78"/>
      <c r="D169" s="79"/>
      <c r="E169" s="77"/>
    </row>
    <row r="170" spans="1:5">
      <c r="A170" s="77"/>
      <c r="B170" s="77"/>
      <c r="C170" s="78"/>
      <c r="D170" s="79"/>
      <c r="E170" s="77"/>
    </row>
    <row r="171" spans="1:5">
      <c r="A171" s="77"/>
      <c r="B171" s="77"/>
      <c r="C171" s="78"/>
      <c r="D171" s="79"/>
      <c r="E171" s="77"/>
    </row>
    <row r="172" spans="1:5">
      <c r="A172" s="77"/>
      <c r="B172" s="77"/>
      <c r="C172" s="78"/>
      <c r="D172" s="79"/>
      <c r="E172" s="77"/>
    </row>
    <row r="173" spans="1:5">
      <c r="A173" s="77"/>
      <c r="B173" s="77"/>
      <c r="C173" s="78"/>
      <c r="D173" s="79"/>
      <c r="E173" s="77"/>
    </row>
    <row r="174" spans="1:5">
      <c r="A174" s="77"/>
      <c r="B174" s="77"/>
      <c r="C174" s="78"/>
      <c r="D174" s="79"/>
      <c r="E174" s="77"/>
    </row>
    <row r="175" spans="1:5">
      <c r="A175" s="77"/>
      <c r="B175" s="77"/>
      <c r="C175" s="78"/>
      <c r="D175" s="79"/>
      <c r="E175" s="77"/>
    </row>
    <row r="176" spans="1:5">
      <c r="A176" s="77"/>
      <c r="B176" s="77"/>
      <c r="C176" s="78"/>
      <c r="D176" s="79"/>
      <c r="E176" s="77"/>
    </row>
    <row r="177" spans="1:5">
      <c r="A177" s="77"/>
      <c r="B177" s="77"/>
      <c r="C177" s="78"/>
      <c r="D177" s="79"/>
      <c r="E177" s="77"/>
    </row>
    <row r="178" spans="1:5">
      <c r="A178" s="77"/>
      <c r="B178" s="77"/>
      <c r="C178" s="78"/>
      <c r="D178" s="79"/>
      <c r="E178" s="77"/>
    </row>
    <row r="179" spans="1:5">
      <c r="A179" s="77"/>
      <c r="B179" s="77"/>
      <c r="C179" s="78"/>
      <c r="D179" s="79"/>
      <c r="E179" s="77"/>
    </row>
    <row r="180" spans="1:5">
      <c r="A180" s="77"/>
      <c r="B180" s="77"/>
      <c r="C180" s="78"/>
      <c r="D180" s="79"/>
      <c r="E180" s="77"/>
    </row>
    <row r="181" spans="1:5">
      <c r="A181" s="77"/>
      <c r="B181" s="77"/>
      <c r="C181" s="78"/>
      <c r="D181" s="79"/>
      <c r="E181" s="77"/>
    </row>
    <row r="182" spans="1:5">
      <c r="A182" s="77"/>
      <c r="B182" s="77"/>
      <c r="C182" s="78"/>
      <c r="D182" s="79"/>
      <c r="E182" s="77"/>
    </row>
    <row r="183" spans="1:5">
      <c r="A183" s="77"/>
      <c r="B183" s="77"/>
      <c r="C183" s="78"/>
      <c r="D183" s="79"/>
      <c r="E183" s="77"/>
    </row>
    <row r="184" spans="1:5">
      <c r="A184" s="77"/>
      <c r="B184" s="77"/>
      <c r="C184" s="78"/>
      <c r="D184" s="79"/>
      <c r="E184" s="77"/>
    </row>
    <row r="185" spans="1:5">
      <c r="A185" s="77"/>
      <c r="B185" s="77"/>
      <c r="C185" s="78"/>
      <c r="D185" s="79"/>
      <c r="E185" s="77"/>
    </row>
    <row r="186" spans="1:5">
      <c r="A186" s="77"/>
      <c r="B186" s="77"/>
      <c r="C186" s="78"/>
      <c r="D186" s="79"/>
      <c r="E186" s="77"/>
    </row>
    <row r="187" spans="1:5">
      <c r="A187" s="77"/>
      <c r="B187" s="77"/>
      <c r="C187" s="78"/>
      <c r="D187" s="79"/>
      <c r="E187" s="77"/>
    </row>
    <row r="188" spans="1:5">
      <c r="A188" s="77"/>
      <c r="B188" s="77"/>
      <c r="C188" s="78"/>
      <c r="D188" s="79"/>
      <c r="E188" s="77"/>
    </row>
    <row r="189" spans="1:5">
      <c r="A189" s="77"/>
      <c r="B189" s="77"/>
      <c r="C189" s="78"/>
      <c r="D189" s="79"/>
      <c r="E189" s="77"/>
    </row>
    <row r="190" spans="1:5">
      <c r="A190" s="77"/>
      <c r="B190" s="77"/>
      <c r="C190" s="78"/>
      <c r="D190" s="79"/>
      <c r="E190" s="77"/>
    </row>
    <row r="191" spans="1:5">
      <c r="A191" s="77"/>
      <c r="B191" s="77"/>
      <c r="C191" s="78"/>
      <c r="D191" s="79"/>
      <c r="E191" s="77"/>
    </row>
    <row r="192" spans="1:5">
      <c r="A192" s="77"/>
      <c r="B192" s="77"/>
      <c r="C192" s="78"/>
      <c r="D192" s="79"/>
      <c r="E192" s="77"/>
    </row>
    <row r="193" spans="1:5">
      <c r="A193" s="77"/>
      <c r="B193" s="77"/>
      <c r="C193" s="78"/>
      <c r="D193" s="79"/>
      <c r="E193" s="77"/>
    </row>
    <row r="194" spans="1:5">
      <c r="A194" s="77"/>
      <c r="B194" s="77"/>
      <c r="C194" s="78"/>
      <c r="D194" s="79"/>
      <c r="E194" s="77"/>
    </row>
    <row r="195" spans="1:5">
      <c r="A195" s="77"/>
      <c r="B195" s="77"/>
      <c r="C195" s="78"/>
      <c r="D195" s="79"/>
      <c r="E195" s="77"/>
    </row>
    <row r="196" spans="1:5">
      <c r="A196" s="77"/>
      <c r="B196" s="77"/>
      <c r="C196" s="78"/>
      <c r="D196" s="79"/>
      <c r="E196" s="77"/>
    </row>
    <row r="197" spans="1:5">
      <c r="A197" s="77"/>
      <c r="B197" s="77"/>
      <c r="C197" s="78"/>
      <c r="D197" s="79"/>
      <c r="E197" s="77"/>
    </row>
    <row r="198" spans="1:5">
      <c r="A198" s="77"/>
      <c r="B198" s="77"/>
      <c r="C198" s="78"/>
      <c r="D198" s="79"/>
      <c r="E198" s="77"/>
    </row>
    <row r="199" spans="1:5">
      <c r="A199" s="77"/>
      <c r="B199" s="77"/>
      <c r="C199" s="78"/>
      <c r="D199" s="79"/>
      <c r="E199" s="77"/>
    </row>
    <row r="200" spans="1:5">
      <c r="A200" s="77"/>
      <c r="B200" s="77"/>
      <c r="C200" s="78"/>
      <c r="D200" s="79"/>
      <c r="E200" s="77"/>
    </row>
    <row r="201" spans="1:5">
      <c r="A201" s="77"/>
      <c r="B201" s="77"/>
      <c r="C201" s="78"/>
      <c r="D201" s="79"/>
      <c r="E201" s="77"/>
    </row>
    <row r="202" spans="1:5">
      <c r="A202" s="77"/>
      <c r="B202" s="77"/>
      <c r="C202" s="78"/>
      <c r="D202" s="79"/>
      <c r="E202" s="77"/>
    </row>
    <row r="203" spans="1:5">
      <c r="A203" s="77"/>
      <c r="B203" s="77"/>
      <c r="C203" s="78"/>
      <c r="D203" s="79"/>
      <c r="E203" s="77"/>
    </row>
    <row r="204" spans="1:5">
      <c r="A204" s="77"/>
      <c r="B204" s="77"/>
      <c r="C204" s="78"/>
      <c r="D204" s="79"/>
      <c r="E204" s="77"/>
    </row>
    <row r="205" spans="1:5">
      <c r="A205" s="77"/>
      <c r="B205" s="77"/>
      <c r="C205" s="78"/>
      <c r="D205" s="79"/>
      <c r="E205" s="77"/>
    </row>
    <row r="206" spans="1:5">
      <c r="A206" s="77"/>
      <c r="B206" s="77"/>
      <c r="C206" s="78"/>
      <c r="D206" s="79"/>
      <c r="E206" s="77"/>
    </row>
    <row r="207" spans="1:5">
      <c r="A207" s="77"/>
      <c r="B207" s="77"/>
      <c r="C207" s="78"/>
      <c r="D207" s="79"/>
      <c r="E207" s="77"/>
    </row>
    <row r="208" spans="1:5">
      <c r="A208" s="77"/>
      <c r="B208" s="77"/>
      <c r="C208" s="78"/>
      <c r="D208" s="79"/>
      <c r="E208" s="77"/>
    </row>
    <row r="209" spans="1:5">
      <c r="A209" s="77"/>
      <c r="B209" s="77"/>
      <c r="C209" s="78"/>
      <c r="D209" s="79"/>
      <c r="E209" s="77"/>
    </row>
    <row r="210" spans="1:5">
      <c r="A210" s="77"/>
      <c r="B210" s="77"/>
      <c r="C210" s="78"/>
      <c r="D210" s="79"/>
      <c r="E210" s="77"/>
    </row>
    <row r="211" spans="1:5">
      <c r="A211" s="77"/>
      <c r="B211" s="77"/>
      <c r="C211" s="78"/>
      <c r="D211" s="79"/>
      <c r="E211" s="77"/>
    </row>
    <row r="212" spans="1:5">
      <c r="A212" s="77"/>
      <c r="B212" s="77"/>
      <c r="C212" s="78"/>
      <c r="D212" s="79"/>
      <c r="E212" s="77"/>
    </row>
    <row r="213" spans="1:5">
      <c r="A213" s="77"/>
      <c r="B213" s="77"/>
      <c r="C213" s="78"/>
      <c r="D213" s="79"/>
      <c r="E213" s="77"/>
    </row>
    <row r="214" spans="1:5">
      <c r="A214" s="77"/>
      <c r="B214" s="77"/>
      <c r="C214" s="78"/>
      <c r="D214" s="79"/>
      <c r="E214" s="77"/>
    </row>
    <row r="215" spans="1:5">
      <c r="A215" s="77"/>
      <c r="B215" s="77"/>
      <c r="C215" s="78"/>
      <c r="D215" s="79"/>
      <c r="E215" s="77"/>
    </row>
    <row r="216" spans="1:5">
      <c r="A216" s="77"/>
      <c r="B216" s="77"/>
      <c r="C216" s="78"/>
      <c r="D216" s="79"/>
      <c r="E216" s="77"/>
    </row>
    <row r="217" spans="1:5">
      <c r="A217" s="77"/>
      <c r="B217" s="77"/>
      <c r="C217" s="78"/>
      <c r="D217" s="79"/>
      <c r="E217" s="77"/>
    </row>
    <row r="218" spans="1:5">
      <c r="A218" s="77"/>
      <c r="B218" s="77"/>
      <c r="C218" s="78"/>
      <c r="D218" s="79"/>
      <c r="E218" s="77"/>
    </row>
    <row r="219" spans="1:5">
      <c r="A219" s="77"/>
      <c r="B219" s="77"/>
      <c r="C219" s="78"/>
      <c r="D219" s="79"/>
      <c r="E219" s="77"/>
    </row>
    <row r="220" spans="1:5">
      <c r="A220" s="77"/>
      <c r="B220" s="77"/>
      <c r="C220" s="78"/>
      <c r="D220" s="79"/>
      <c r="E220" s="77"/>
    </row>
    <row r="221" spans="1:5">
      <c r="A221" s="77"/>
      <c r="B221" s="77"/>
      <c r="C221" s="78"/>
      <c r="D221" s="79"/>
      <c r="E221" s="77"/>
    </row>
    <row r="222" spans="1:5">
      <c r="A222" s="77"/>
      <c r="B222" s="77"/>
      <c r="C222" s="78"/>
      <c r="D222" s="79"/>
      <c r="E222" s="77"/>
    </row>
    <row r="223" spans="1:5">
      <c r="A223" s="77"/>
      <c r="B223" s="77"/>
      <c r="C223" s="78"/>
      <c r="D223" s="79"/>
      <c r="E223" s="77"/>
    </row>
    <row r="224" spans="1:5">
      <c r="A224" s="77"/>
      <c r="B224" s="77"/>
      <c r="C224" s="78"/>
      <c r="D224" s="79"/>
      <c r="E224" s="77"/>
    </row>
    <row r="225" spans="1:5">
      <c r="A225" s="77"/>
      <c r="B225" s="77"/>
      <c r="C225" s="78"/>
      <c r="D225" s="79"/>
      <c r="E225" s="77"/>
    </row>
    <row r="226" spans="1:5">
      <c r="A226" s="77"/>
      <c r="B226" s="77"/>
      <c r="C226" s="78"/>
      <c r="D226" s="79"/>
      <c r="E226" s="77"/>
    </row>
    <row r="227" spans="1:5">
      <c r="A227" s="77"/>
      <c r="B227" s="77"/>
      <c r="C227" s="78"/>
      <c r="D227" s="79"/>
      <c r="E227" s="77"/>
    </row>
    <row r="228" spans="1:5">
      <c r="A228" s="77"/>
      <c r="B228" s="77"/>
      <c r="C228" s="78"/>
      <c r="D228" s="79"/>
      <c r="E228" s="77"/>
    </row>
    <row r="229" spans="1:5">
      <c r="A229" s="77"/>
      <c r="B229" s="77"/>
      <c r="C229" s="78"/>
      <c r="D229" s="79"/>
      <c r="E229" s="77"/>
    </row>
    <row r="230" spans="1:5">
      <c r="A230" s="77"/>
      <c r="B230" s="77"/>
      <c r="C230" s="78"/>
      <c r="D230" s="79"/>
      <c r="E230" s="77"/>
    </row>
    <row r="231" spans="1:5">
      <c r="A231" s="77"/>
      <c r="B231" s="77"/>
      <c r="C231" s="78"/>
      <c r="D231" s="79"/>
      <c r="E231" s="77"/>
    </row>
    <row r="232" spans="1:5">
      <c r="A232" s="77"/>
      <c r="B232" s="77"/>
      <c r="C232" s="78"/>
      <c r="D232" s="79"/>
      <c r="E232" s="77"/>
    </row>
    <row r="233" spans="1:5">
      <c r="A233" s="77"/>
      <c r="B233" s="77"/>
      <c r="C233" s="78"/>
      <c r="D233" s="79"/>
      <c r="E233" s="77"/>
    </row>
    <row r="234" spans="1:5">
      <c r="A234" s="77"/>
      <c r="B234" s="77"/>
      <c r="C234" s="78"/>
      <c r="D234" s="79"/>
      <c r="E234" s="77"/>
    </row>
    <row r="235" spans="1:5">
      <c r="A235" s="77"/>
      <c r="B235" s="77"/>
      <c r="C235" s="78"/>
      <c r="D235" s="79"/>
      <c r="E235" s="77"/>
    </row>
    <row r="236" spans="1:5">
      <c r="A236" s="77"/>
      <c r="B236" s="77"/>
      <c r="C236" s="78"/>
      <c r="D236" s="79"/>
      <c r="E236" s="77"/>
    </row>
    <row r="237" spans="1:5">
      <c r="A237" s="77"/>
      <c r="B237" s="77"/>
      <c r="C237" s="78"/>
      <c r="D237" s="79"/>
      <c r="E237" s="77"/>
    </row>
    <row r="238" spans="1:5">
      <c r="A238" s="77"/>
      <c r="B238" s="77"/>
      <c r="C238" s="78"/>
      <c r="D238" s="79"/>
      <c r="E238" s="77"/>
    </row>
    <row r="239" spans="1:5">
      <c r="A239" s="77"/>
      <c r="B239" s="77"/>
      <c r="C239" s="78"/>
      <c r="D239" s="79"/>
      <c r="E239" s="77"/>
    </row>
    <row r="240" spans="1:5">
      <c r="A240" s="77"/>
      <c r="B240" s="77"/>
      <c r="C240" s="78"/>
      <c r="D240" s="79"/>
      <c r="E240" s="77"/>
    </row>
    <row r="241" spans="1:5">
      <c r="A241" s="77"/>
      <c r="B241" s="77"/>
      <c r="C241" s="78"/>
      <c r="D241" s="79"/>
      <c r="E241" s="77"/>
    </row>
    <row r="242" spans="1:5">
      <c r="A242" s="77"/>
      <c r="B242" s="77"/>
      <c r="C242" s="78"/>
      <c r="D242" s="79"/>
      <c r="E242" s="77"/>
    </row>
    <row r="243" spans="1:5">
      <c r="A243" s="77"/>
      <c r="B243" s="77"/>
      <c r="C243" s="78"/>
      <c r="D243" s="79"/>
      <c r="E243" s="77"/>
    </row>
    <row r="244" spans="1:5">
      <c r="A244" s="77"/>
      <c r="B244" s="77"/>
      <c r="C244" s="78"/>
      <c r="D244" s="79"/>
      <c r="E244" s="77"/>
    </row>
    <row r="245" spans="1:5">
      <c r="A245" s="77"/>
      <c r="B245" s="77"/>
      <c r="C245" s="78"/>
      <c r="D245" s="79"/>
      <c r="E245" s="77"/>
    </row>
    <row r="246" spans="1:5">
      <c r="A246" s="77"/>
      <c r="B246" s="77"/>
      <c r="C246" s="78"/>
      <c r="D246" s="79"/>
      <c r="E246" s="77"/>
    </row>
    <row r="247" spans="1:5">
      <c r="A247" s="77"/>
      <c r="B247" s="77"/>
      <c r="C247" s="78"/>
      <c r="D247" s="79"/>
      <c r="E247" s="77"/>
    </row>
    <row r="248" spans="1:5">
      <c r="A248" s="77"/>
      <c r="B248" s="77"/>
      <c r="C248" s="78"/>
      <c r="D248" s="79"/>
      <c r="E248" s="77"/>
    </row>
    <row r="249" spans="1:5">
      <c r="A249" s="77"/>
      <c r="B249" s="77"/>
      <c r="C249" s="78"/>
      <c r="D249" s="79"/>
      <c r="E249" s="77"/>
    </row>
    <row r="250" spans="1:5">
      <c r="A250" s="77"/>
      <c r="B250" s="77"/>
      <c r="C250" s="78"/>
      <c r="D250" s="79"/>
      <c r="E250" s="77"/>
    </row>
    <row r="251" spans="1:5">
      <c r="A251" s="77"/>
      <c r="B251" s="77"/>
      <c r="C251" s="78"/>
      <c r="D251" s="79"/>
      <c r="E251" s="77"/>
    </row>
    <row r="252" spans="1:5">
      <c r="A252" s="77"/>
      <c r="B252" s="77"/>
      <c r="C252" s="78"/>
      <c r="D252" s="79"/>
      <c r="E252" s="77"/>
    </row>
    <row r="253" spans="1:5">
      <c r="A253" s="77"/>
      <c r="B253" s="77"/>
      <c r="C253" s="78"/>
      <c r="D253" s="79"/>
      <c r="E253" s="77"/>
    </row>
    <row r="254" spans="1:5">
      <c r="A254" s="77"/>
      <c r="B254" s="77"/>
      <c r="C254" s="78"/>
      <c r="D254" s="79"/>
      <c r="E254" s="77"/>
    </row>
    <row r="255" spans="1:5">
      <c r="A255" s="77"/>
      <c r="B255" s="77"/>
      <c r="C255" s="78"/>
      <c r="D255" s="79"/>
      <c r="E255" s="77"/>
    </row>
    <row r="256" spans="1:5">
      <c r="A256" s="77"/>
      <c r="B256" s="77"/>
      <c r="C256" s="78"/>
      <c r="D256" s="79"/>
      <c r="E256" s="77"/>
    </row>
    <row r="257" spans="1:5">
      <c r="A257" s="77"/>
      <c r="B257" s="77"/>
      <c r="C257" s="78"/>
      <c r="D257" s="79"/>
      <c r="E257" s="77"/>
    </row>
    <row r="258" spans="1:5">
      <c r="A258" s="77"/>
      <c r="B258" s="77"/>
      <c r="C258" s="78"/>
      <c r="D258" s="79"/>
      <c r="E258" s="77"/>
    </row>
    <row r="259" spans="1:5">
      <c r="A259" s="77"/>
      <c r="B259" s="77"/>
      <c r="C259" s="78"/>
      <c r="D259" s="79"/>
      <c r="E259" s="77"/>
    </row>
    <row r="260" spans="1:5">
      <c r="A260" s="77"/>
      <c r="B260" s="77"/>
      <c r="C260" s="78"/>
      <c r="D260" s="79"/>
      <c r="E260" s="77"/>
    </row>
    <row r="261" spans="1:5">
      <c r="A261" s="77"/>
      <c r="B261" s="77"/>
      <c r="C261" s="78"/>
      <c r="D261" s="79"/>
      <c r="E261" s="77"/>
    </row>
    <row r="262" spans="1:5">
      <c r="A262" s="77"/>
      <c r="B262" s="77"/>
      <c r="C262" s="78"/>
      <c r="D262" s="79"/>
      <c r="E262" s="77"/>
    </row>
    <row r="263" spans="1:5">
      <c r="A263" s="77"/>
      <c r="B263" s="77"/>
      <c r="C263" s="78"/>
      <c r="D263" s="79"/>
      <c r="E263" s="77"/>
    </row>
    <row r="264" spans="1:5">
      <c r="A264" s="77"/>
      <c r="B264" s="77"/>
      <c r="C264" s="78"/>
      <c r="D264" s="79"/>
      <c r="E264" s="77"/>
    </row>
    <row r="265" spans="1:5">
      <c r="A265" s="77"/>
      <c r="B265" s="77"/>
      <c r="C265" s="78"/>
      <c r="D265" s="79"/>
      <c r="E265" s="77"/>
    </row>
    <row r="266" spans="1:5">
      <c r="A266" s="77"/>
      <c r="B266" s="77"/>
      <c r="C266" s="78"/>
      <c r="D266" s="79"/>
      <c r="E266" s="77"/>
    </row>
    <row r="267" spans="1:5">
      <c r="A267" s="77"/>
      <c r="B267" s="77"/>
      <c r="C267" s="78"/>
      <c r="D267" s="79"/>
      <c r="E267" s="77"/>
    </row>
    <row r="268" spans="1:5">
      <c r="A268" s="77"/>
      <c r="B268" s="77"/>
      <c r="C268" s="78"/>
      <c r="D268" s="79"/>
      <c r="E268" s="77"/>
    </row>
    <row r="269" spans="1:5">
      <c r="A269" s="77"/>
      <c r="B269" s="77"/>
      <c r="C269" s="78"/>
      <c r="D269" s="79"/>
      <c r="E269" s="77"/>
    </row>
    <row r="270" spans="1:5">
      <c r="A270" s="77"/>
      <c r="B270" s="77"/>
      <c r="C270" s="78"/>
      <c r="D270" s="79"/>
      <c r="E270" s="77"/>
    </row>
    <row r="271" spans="1:5">
      <c r="A271" s="77"/>
      <c r="B271" s="77"/>
      <c r="C271" s="78"/>
      <c r="D271" s="79"/>
      <c r="E271" s="77"/>
    </row>
    <row r="272" spans="1:5">
      <c r="A272" s="77"/>
      <c r="B272" s="77"/>
      <c r="C272" s="78"/>
      <c r="D272" s="79"/>
      <c r="E272" s="77"/>
    </row>
    <row r="273" spans="1:5">
      <c r="A273" s="77"/>
      <c r="B273" s="77"/>
      <c r="C273" s="78"/>
      <c r="D273" s="79"/>
      <c r="E273" s="77"/>
    </row>
    <row r="274" spans="1:5">
      <c r="A274" s="77"/>
      <c r="B274" s="77"/>
      <c r="C274" s="78"/>
      <c r="D274" s="79"/>
      <c r="E274" s="77"/>
    </row>
    <row r="275" spans="1:5">
      <c r="A275" s="77"/>
      <c r="B275" s="77"/>
      <c r="C275" s="78"/>
      <c r="D275" s="79"/>
      <c r="E275" s="77"/>
    </row>
    <row r="276" spans="1:5">
      <c r="A276" s="77"/>
      <c r="B276" s="77"/>
      <c r="C276" s="78"/>
      <c r="D276" s="79"/>
      <c r="E276" s="77"/>
    </row>
    <row r="277" spans="1:5">
      <c r="A277" s="77"/>
      <c r="B277" s="77"/>
      <c r="C277" s="78"/>
      <c r="D277" s="79"/>
      <c r="E277" s="77"/>
    </row>
    <row r="278" spans="1:5">
      <c r="A278" s="77"/>
      <c r="B278" s="77"/>
      <c r="C278" s="78"/>
      <c r="D278" s="79"/>
      <c r="E278" s="77"/>
    </row>
    <row r="279" spans="1:5">
      <c r="A279" s="77"/>
      <c r="B279" s="77"/>
      <c r="C279" s="78"/>
      <c r="D279" s="79"/>
      <c r="E279" s="77"/>
    </row>
    <row r="280" spans="1:5">
      <c r="A280" s="77"/>
      <c r="B280" s="77"/>
      <c r="C280" s="78"/>
      <c r="D280" s="79"/>
      <c r="E280" s="77"/>
    </row>
    <row r="281" spans="1:5">
      <c r="A281" s="77"/>
      <c r="B281" s="77"/>
      <c r="C281" s="78"/>
      <c r="D281" s="79"/>
      <c r="E281" s="77"/>
    </row>
    <row r="282" spans="1:5">
      <c r="A282" s="77"/>
      <c r="B282" s="77"/>
      <c r="C282" s="78"/>
      <c r="D282" s="79"/>
      <c r="E282" s="77"/>
    </row>
    <row r="283" spans="1:5">
      <c r="A283" s="77"/>
      <c r="B283" s="77"/>
      <c r="C283" s="78"/>
      <c r="D283" s="79"/>
      <c r="E283" s="77"/>
    </row>
    <row r="284" spans="1:5">
      <c r="A284" s="77"/>
      <c r="B284" s="77"/>
      <c r="C284" s="78"/>
      <c r="D284" s="79"/>
      <c r="E284" s="77"/>
    </row>
    <row r="285" spans="1:5">
      <c r="A285" s="77"/>
      <c r="B285" s="77"/>
      <c r="C285" s="78"/>
      <c r="D285" s="79"/>
      <c r="E285" s="77"/>
    </row>
    <row r="286" spans="1:5">
      <c r="A286" s="77"/>
      <c r="B286" s="77"/>
      <c r="C286" s="78"/>
      <c r="D286" s="79"/>
      <c r="E286" s="77"/>
    </row>
    <row r="287" spans="1:5">
      <c r="A287" s="77"/>
      <c r="B287" s="77"/>
      <c r="C287" s="78"/>
      <c r="D287" s="79"/>
      <c r="E287" s="77"/>
    </row>
    <row r="288" spans="1:5">
      <c r="A288" s="77"/>
      <c r="B288" s="77"/>
      <c r="C288" s="78"/>
      <c r="D288" s="79"/>
      <c r="E288" s="77"/>
    </row>
    <row r="289" spans="1:5">
      <c r="A289" s="77"/>
      <c r="B289" s="77"/>
      <c r="C289" s="78"/>
      <c r="D289" s="79"/>
      <c r="E289" s="77"/>
    </row>
    <row r="290" spans="1:5">
      <c r="A290" s="77"/>
      <c r="B290" s="77"/>
      <c r="C290" s="78"/>
      <c r="D290" s="79"/>
      <c r="E290" s="77"/>
    </row>
    <row r="291" spans="1:5">
      <c r="A291" s="77"/>
      <c r="B291" s="77"/>
      <c r="C291" s="78"/>
      <c r="D291" s="79"/>
      <c r="E291" s="77"/>
    </row>
    <row r="292" spans="1:5">
      <c r="A292" s="77"/>
      <c r="B292" s="77"/>
      <c r="C292" s="78"/>
      <c r="D292" s="79"/>
      <c r="E292" s="77"/>
    </row>
    <row r="293" spans="1:5">
      <c r="A293" s="77"/>
      <c r="B293" s="77"/>
      <c r="C293" s="78"/>
      <c r="D293" s="79"/>
      <c r="E293" s="77"/>
    </row>
    <row r="294" spans="1:5">
      <c r="A294" s="77"/>
      <c r="B294" s="77"/>
      <c r="C294" s="78"/>
      <c r="D294" s="79"/>
      <c r="E294" s="77"/>
    </row>
    <row r="295" spans="1:5">
      <c r="A295" s="77"/>
      <c r="B295" s="77"/>
      <c r="C295" s="78"/>
      <c r="D295" s="79"/>
      <c r="E295" s="77"/>
    </row>
    <row r="296" spans="1:5">
      <c r="A296" s="77"/>
      <c r="B296" s="77"/>
      <c r="C296" s="78"/>
      <c r="D296" s="79"/>
      <c r="E296" s="77"/>
    </row>
    <row r="297" spans="1:5">
      <c r="A297" s="77"/>
      <c r="B297" s="77"/>
      <c r="C297" s="78"/>
      <c r="D297" s="79"/>
      <c r="E297" s="77"/>
    </row>
    <row r="298" spans="1:5">
      <c r="A298" s="77"/>
      <c r="B298" s="77"/>
      <c r="C298" s="78"/>
      <c r="D298" s="79"/>
      <c r="E298" s="77"/>
    </row>
    <row r="299" spans="1:5">
      <c r="A299" s="77"/>
      <c r="B299" s="77"/>
      <c r="C299" s="78"/>
      <c r="D299" s="79"/>
      <c r="E299" s="77"/>
    </row>
    <row r="300" spans="1:5">
      <c r="A300" s="77"/>
      <c r="B300" s="77"/>
      <c r="C300" s="78"/>
      <c r="D300" s="79"/>
      <c r="E300" s="77"/>
    </row>
    <row r="301" spans="1:5">
      <c r="A301" s="77"/>
      <c r="B301" s="77"/>
      <c r="C301" s="78"/>
      <c r="D301" s="79"/>
      <c r="E301" s="77"/>
    </row>
    <row r="302" spans="1:5">
      <c r="A302" s="77"/>
      <c r="B302" s="77"/>
      <c r="C302" s="78"/>
      <c r="D302" s="79"/>
      <c r="E302" s="77"/>
    </row>
    <row r="303" spans="1:5">
      <c r="A303" s="77"/>
      <c r="B303" s="77"/>
      <c r="C303" s="78"/>
      <c r="D303" s="79"/>
      <c r="E303" s="77"/>
    </row>
    <row r="304" spans="1:5">
      <c r="A304" s="77"/>
      <c r="B304" s="77"/>
      <c r="C304" s="78"/>
      <c r="D304" s="79"/>
      <c r="E304" s="77"/>
    </row>
    <row r="305" spans="1:5">
      <c r="A305" s="77"/>
      <c r="B305" s="77"/>
      <c r="C305" s="78"/>
      <c r="D305" s="79"/>
      <c r="E305" s="77"/>
    </row>
    <row r="306" spans="1:5">
      <c r="A306" s="77"/>
      <c r="B306" s="77"/>
      <c r="C306" s="78"/>
      <c r="D306" s="79"/>
      <c r="E306" s="77"/>
    </row>
    <row r="307" spans="1:5">
      <c r="A307" s="77"/>
      <c r="B307" s="77"/>
      <c r="C307" s="78"/>
      <c r="D307" s="79"/>
      <c r="E307" s="77"/>
    </row>
    <row r="308" spans="1:5">
      <c r="A308" s="77"/>
      <c r="B308" s="77"/>
      <c r="C308" s="78"/>
      <c r="D308" s="79"/>
      <c r="E308" s="77"/>
    </row>
    <row r="309" spans="1:5">
      <c r="A309" s="77"/>
      <c r="B309" s="77"/>
      <c r="C309" s="78"/>
      <c r="D309" s="79"/>
      <c r="E309" s="77"/>
    </row>
    <row r="310" spans="1:5">
      <c r="A310" s="77"/>
      <c r="B310" s="77"/>
      <c r="C310" s="78"/>
      <c r="D310" s="79"/>
      <c r="E310" s="77"/>
    </row>
    <row r="311" spans="1:5">
      <c r="A311" s="77"/>
      <c r="B311" s="77"/>
      <c r="C311" s="78"/>
      <c r="D311" s="79"/>
      <c r="E311" s="77"/>
    </row>
    <row r="312" spans="1:5">
      <c r="A312" s="77"/>
      <c r="B312" s="77"/>
      <c r="C312" s="78"/>
      <c r="D312" s="79"/>
      <c r="E312" s="77"/>
    </row>
    <row r="313" spans="1:5">
      <c r="A313" s="77"/>
      <c r="B313" s="77"/>
      <c r="C313" s="78"/>
      <c r="D313" s="79"/>
      <c r="E313" s="77"/>
    </row>
    <row r="314" spans="1:5">
      <c r="A314" s="77"/>
      <c r="B314" s="77"/>
      <c r="C314" s="78"/>
      <c r="D314" s="79"/>
      <c r="E314" s="77"/>
    </row>
    <row r="315" spans="1:5">
      <c r="A315" s="77"/>
      <c r="B315" s="77"/>
      <c r="C315" s="78"/>
      <c r="D315" s="79"/>
      <c r="E315" s="77"/>
    </row>
    <row r="316" spans="1:5">
      <c r="A316" s="77"/>
      <c r="B316" s="77"/>
      <c r="C316" s="78"/>
      <c r="D316" s="79"/>
      <c r="E316" s="77"/>
    </row>
    <row r="317" spans="1:5">
      <c r="A317" s="77"/>
      <c r="B317" s="77"/>
      <c r="C317" s="78"/>
      <c r="D317" s="79"/>
      <c r="E317" s="77"/>
    </row>
    <row r="318" spans="1:5">
      <c r="A318" s="77"/>
      <c r="B318" s="77"/>
      <c r="C318" s="78"/>
      <c r="D318" s="79"/>
      <c r="E318" s="77"/>
    </row>
    <row r="319" spans="1:5">
      <c r="A319" s="77"/>
      <c r="B319" s="77"/>
      <c r="C319" s="78"/>
      <c r="D319" s="79"/>
      <c r="E319" s="77"/>
    </row>
    <row r="320" spans="1:5">
      <c r="A320" s="77"/>
      <c r="B320" s="77"/>
      <c r="C320" s="78"/>
      <c r="D320" s="79"/>
      <c r="E320" s="77"/>
    </row>
    <row r="321" spans="1:5">
      <c r="A321" s="77"/>
      <c r="B321" s="77"/>
      <c r="C321" s="78"/>
      <c r="D321" s="79"/>
      <c r="E321" s="77"/>
    </row>
    <row r="322" spans="1:5">
      <c r="A322" s="77"/>
      <c r="B322" s="77"/>
      <c r="C322" s="78"/>
      <c r="D322" s="79"/>
      <c r="E322" s="77"/>
    </row>
    <row r="323" spans="1:5">
      <c r="A323" s="77"/>
      <c r="B323" s="77"/>
      <c r="C323" s="78"/>
      <c r="D323" s="79"/>
      <c r="E323" s="77"/>
    </row>
    <row r="324" spans="1:5">
      <c r="A324" s="77"/>
      <c r="B324" s="77"/>
      <c r="C324" s="78"/>
      <c r="D324" s="79"/>
      <c r="E324" s="77"/>
    </row>
    <row r="325" spans="1:5">
      <c r="A325" s="77"/>
      <c r="B325" s="77"/>
      <c r="C325" s="78"/>
      <c r="D325" s="79"/>
      <c r="E325" s="77"/>
    </row>
    <row r="326" spans="1:5">
      <c r="A326" s="77"/>
      <c r="B326" s="77"/>
      <c r="C326" s="78"/>
      <c r="D326" s="79"/>
      <c r="E326" s="77"/>
    </row>
    <row r="327" spans="1:5">
      <c r="A327" s="77"/>
      <c r="B327" s="77"/>
      <c r="C327" s="78"/>
      <c r="D327" s="79"/>
      <c r="E327" s="77"/>
    </row>
    <row r="328" spans="1:5">
      <c r="A328" s="77"/>
      <c r="B328" s="77"/>
      <c r="C328" s="78"/>
      <c r="D328" s="79"/>
      <c r="E328" s="77"/>
    </row>
    <row r="329" spans="1:5">
      <c r="A329" s="77"/>
      <c r="B329" s="77"/>
      <c r="C329" s="78"/>
      <c r="D329" s="79"/>
      <c r="E329" s="77"/>
    </row>
    <row r="330" spans="1:5">
      <c r="A330" s="77"/>
      <c r="B330" s="77"/>
      <c r="C330" s="78"/>
      <c r="D330" s="79"/>
      <c r="E330" s="77"/>
    </row>
    <row r="331" spans="1:5">
      <c r="A331" s="77"/>
      <c r="B331" s="77"/>
      <c r="C331" s="78"/>
      <c r="D331" s="79"/>
      <c r="E331" s="77"/>
    </row>
    <row r="332" spans="1:5">
      <c r="A332" s="77"/>
      <c r="B332" s="77"/>
      <c r="C332" s="78"/>
      <c r="D332" s="79"/>
      <c r="E332" s="77"/>
    </row>
    <row r="333" spans="1:5">
      <c r="A333" s="77"/>
      <c r="B333" s="77"/>
      <c r="C333" s="78"/>
      <c r="D333" s="79"/>
      <c r="E333" s="77"/>
    </row>
    <row r="334" spans="1:5">
      <c r="A334" s="77"/>
      <c r="B334" s="77"/>
      <c r="C334" s="78"/>
      <c r="D334" s="79"/>
      <c r="E334" s="77"/>
    </row>
    <row r="335" spans="1:5">
      <c r="A335" s="77"/>
      <c r="B335" s="77"/>
      <c r="C335" s="78"/>
      <c r="D335" s="79"/>
      <c r="E335" s="77"/>
    </row>
    <row r="336" spans="1:5">
      <c r="A336" s="77"/>
      <c r="B336" s="77"/>
      <c r="C336" s="78"/>
      <c r="D336" s="79"/>
      <c r="E336" s="77"/>
    </row>
    <row r="337" spans="1:5">
      <c r="A337" s="77"/>
      <c r="B337" s="77"/>
      <c r="C337" s="78"/>
      <c r="D337" s="79"/>
      <c r="E337" s="77"/>
    </row>
    <row r="338" spans="1:5">
      <c r="A338" s="77"/>
      <c r="B338" s="77"/>
      <c r="C338" s="78"/>
      <c r="D338" s="79"/>
      <c r="E338" s="77"/>
    </row>
    <row r="339" spans="1:5">
      <c r="A339" s="77"/>
      <c r="B339" s="77"/>
      <c r="C339" s="78"/>
      <c r="D339" s="79"/>
      <c r="E339" s="77"/>
    </row>
    <row r="340" spans="1:5">
      <c r="A340" s="77"/>
      <c r="B340" s="77"/>
      <c r="C340" s="78"/>
      <c r="D340" s="79"/>
      <c r="E340" s="77"/>
    </row>
    <row r="341" spans="1:5">
      <c r="A341" s="77"/>
      <c r="B341" s="77"/>
      <c r="C341" s="78"/>
      <c r="D341" s="79"/>
      <c r="E341" s="77"/>
    </row>
    <row r="342" spans="1:5">
      <c r="A342" s="77"/>
      <c r="B342" s="77"/>
      <c r="C342" s="78"/>
      <c r="D342" s="79"/>
      <c r="E342" s="77"/>
    </row>
    <row r="343" spans="1:5">
      <c r="A343" s="77"/>
      <c r="B343" s="77"/>
      <c r="C343" s="78"/>
      <c r="D343" s="79"/>
      <c r="E343" s="77"/>
    </row>
    <row r="344" spans="1:5">
      <c r="A344" s="77"/>
      <c r="B344" s="77"/>
      <c r="C344" s="78"/>
      <c r="D344" s="79"/>
      <c r="E344" s="77"/>
    </row>
    <row r="345" spans="1:5">
      <c r="A345" s="77"/>
      <c r="B345" s="77"/>
      <c r="C345" s="78"/>
      <c r="D345" s="79"/>
      <c r="E345" s="77"/>
    </row>
    <row r="346" spans="1:5">
      <c r="A346" s="77"/>
      <c r="B346" s="77"/>
      <c r="C346" s="78"/>
      <c r="D346" s="79"/>
      <c r="E346" s="77"/>
    </row>
    <row r="347" spans="1:5">
      <c r="A347" s="77"/>
      <c r="B347" s="77"/>
      <c r="C347" s="78"/>
      <c r="D347" s="79"/>
      <c r="E347" s="77"/>
    </row>
    <row r="348" spans="1:5">
      <c r="A348" s="77"/>
      <c r="B348" s="77"/>
      <c r="C348" s="78"/>
      <c r="D348" s="79"/>
      <c r="E348" s="77"/>
    </row>
    <row r="349" spans="1:5">
      <c r="A349" s="77"/>
      <c r="B349" s="77"/>
      <c r="C349" s="78"/>
      <c r="D349" s="79"/>
      <c r="E349" s="77"/>
    </row>
    <row r="350" spans="1:5">
      <c r="A350" s="77"/>
      <c r="B350" s="77"/>
      <c r="C350" s="78"/>
      <c r="D350" s="79"/>
      <c r="E350" s="77"/>
    </row>
    <row r="351" spans="1:5">
      <c r="A351" s="77"/>
      <c r="B351" s="77"/>
      <c r="C351" s="78"/>
      <c r="D351" s="79"/>
      <c r="E351" s="77"/>
    </row>
    <row r="352" spans="1:5">
      <c r="A352" s="77"/>
      <c r="B352" s="77"/>
      <c r="C352" s="78"/>
      <c r="D352" s="79"/>
      <c r="E352" s="77"/>
    </row>
    <row r="353" spans="1:5">
      <c r="A353" s="77"/>
      <c r="B353" s="77"/>
      <c r="C353" s="78"/>
      <c r="D353" s="79"/>
      <c r="E353" s="77"/>
    </row>
    <row r="354" spans="1:5">
      <c r="A354" s="77"/>
      <c r="B354" s="77"/>
      <c r="C354" s="78"/>
      <c r="D354" s="79"/>
      <c r="E354" s="77"/>
    </row>
    <row r="355" spans="1:5">
      <c r="A355" s="77"/>
      <c r="B355" s="77"/>
      <c r="C355" s="78"/>
      <c r="D355" s="79"/>
      <c r="E355" s="77"/>
    </row>
    <row r="356" spans="1:5">
      <c r="A356" s="77"/>
      <c r="B356" s="77"/>
      <c r="C356" s="78"/>
      <c r="D356" s="79"/>
      <c r="E356" s="77"/>
    </row>
    <row r="357" spans="1:5">
      <c r="A357" s="77"/>
      <c r="B357" s="77"/>
      <c r="C357" s="78"/>
      <c r="D357" s="79"/>
      <c r="E357" s="77"/>
    </row>
    <row r="358" spans="1:5">
      <c r="A358" s="77"/>
      <c r="B358" s="77"/>
      <c r="C358" s="78"/>
      <c r="D358" s="79"/>
      <c r="E358" s="77"/>
    </row>
    <row r="359" spans="1:5">
      <c r="A359" s="77"/>
      <c r="B359" s="77"/>
      <c r="C359" s="78"/>
      <c r="D359" s="79"/>
      <c r="E359" s="77"/>
    </row>
    <row r="360" spans="1:5">
      <c r="A360" s="77"/>
      <c r="B360" s="77"/>
      <c r="C360" s="78"/>
      <c r="D360" s="79"/>
      <c r="E360" s="77"/>
    </row>
    <row r="361" spans="1:5">
      <c r="A361" s="77"/>
      <c r="B361" s="77"/>
      <c r="C361" s="78"/>
      <c r="D361" s="79"/>
      <c r="E361" s="77"/>
    </row>
    <row r="362" spans="1:5">
      <c r="A362" s="77"/>
      <c r="B362" s="77"/>
      <c r="C362" s="78"/>
      <c r="D362" s="79"/>
      <c r="E362" s="77"/>
    </row>
    <row r="363" spans="1:5">
      <c r="A363" s="77"/>
      <c r="B363" s="77"/>
      <c r="C363" s="78"/>
      <c r="D363" s="79"/>
      <c r="E363" s="77"/>
    </row>
    <row r="364" spans="1:5">
      <c r="A364" s="77"/>
      <c r="B364" s="77"/>
      <c r="C364" s="78"/>
      <c r="D364" s="79"/>
      <c r="E364" s="77"/>
    </row>
    <row r="365" spans="1:5">
      <c r="A365" s="77"/>
      <c r="B365" s="77"/>
      <c r="C365" s="78"/>
      <c r="D365" s="79"/>
      <c r="E365" s="77"/>
    </row>
    <row r="366" spans="1:5">
      <c r="A366" s="77"/>
      <c r="B366" s="77"/>
      <c r="C366" s="78"/>
      <c r="D366" s="79"/>
      <c r="E366" s="77"/>
    </row>
    <row r="367" spans="1:5">
      <c r="A367" s="77"/>
      <c r="B367" s="77"/>
      <c r="C367" s="78"/>
      <c r="D367" s="79"/>
      <c r="E367" s="77"/>
    </row>
    <row r="368" spans="1:5">
      <c r="A368" s="77"/>
      <c r="B368" s="77"/>
      <c r="C368" s="78"/>
      <c r="D368" s="79"/>
      <c r="E368" s="77"/>
    </row>
    <row r="369" spans="1:5">
      <c r="A369" s="77"/>
      <c r="B369" s="77"/>
      <c r="C369" s="78"/>
      <c r="D369" s="79"/>
      <c r="E369" s="77"/>
    </row>
    <row r="370" spans="1:5">
      <c r="A370" s="77"/>
      <c r="B370" s="77"/>
      <c r="C370" s="78"/>
      <c r="D370" s="79"/>
      <c r="E370" s="77"/>
    </row>
    <row r="371" spans="1:5">
      <c r="A371" s="77"/>
      <c r="B371" s="77"/>
      <c r="C371" s="78"/>
      <c r="D371" s="79"/>
      <c r="E371" s="77"/>
    </row>
    <row r="372" spans="1:5">
      <c r="A372" s="77"/>
      <c r="B372" s="77"/>
      <c r="C372" s="78"/>
      <c r="D372" s="79"/>
      <c r="E372" s="77"/>
    </row>
    <row r="373" spans="1:5">
      <c r="A373" s="77"/>
      <c r="B373" s="77"/>
      <c r="C373" s="78"/>
      <c r="D373" s="79"/>
      <c r="E373" s="77"/>
    </row>
    <row r="374" spans="1:5">
      <c r="A374" s="77"/>
      <c r="B374" s="77"/>
      <c r="C374" s="78"/>
      <c r="D374" s="79"/>
      <c r="E374" s="77"/>
    </row>
    <row r="375" spans="1:5">
      <c r="A375" s="77"/>
      <c r="B375" s="77"/>
      <c r="C375" s="78"/>
      <c r="D375" s="79"/>
      <c r="E375" s="77"/>
    </row>
    <row r="376" spans="1:5">
      <c r="A376" s="77"/>
      <c r="B376" s="77"/>
      <c r="C376" s="78"/>
      <c r="D376" s="79"/>
      <c r="E376" s="77"/>
    </row>
    <row r="377" spans="1:5">
      <c r="A377" s="77"/>
      <c r="B377" s="77"/>
      <c r="C377" s="78"/>
      <c r="D377" s="79"/>
      <c r="E377" s="77"/>
    </row>
    <row r="378" spans="1:5">
      <c r="A378" s="77"/>
      <c r="B378" s="77"/>
      <c r="C378" s="78"/>
      <c r="D378" s="79"/>
      <c r="E378" s="77"/>
    </row>
    <row r="379" spans="1:5">
      <c r="A379" s="77"/>
      <c r="B379" s="77"/>
      <c r="C379" s="78"/>
      <c r="D379" s="79"/>
      <c r="E379" s="77"/>
    </row>
    <row r="380" spans="1:5">
      <c r="A380" s="77"/>
      <c r="B380" s="77"/>
      <c r="C380" s="78"/>
      <c r="D380" s="79"/>
      <c r="E380" s="77"/>
    </row>
    <row r="381" spans="1:5">
      <c r="A381" s="77"/>
      <c r="B381" s="77"/>
      <c r="C381" s="78"/>
      <c r="D381" s="79"/>
      <c r="E381" s="77"/>
    </row>
    <row r="382" spans="1:5">
      <c r="A382" s="77"/>
      <c r="B382" s="77"/>
      <c r="C382" s="78"/>
      <c r="D382" s="79"/>
      <c r="E382" s="77"/>
    </row>
    <row r="383" spans="1:5">
      <c r="A383" s="77"/>
      <c r="B383" s="77"/>
      <c r="C383" s="78"/>
      <c r="D383" s="79"/>
      <c r="E383" s="77"/>
    </row>
    <row r="384" spans="1:5">
      <c r="A384" s="77"/>
      <c r="B384" s="77"/>
      <c r="C384" s="78"/>
      <c r="D384" s="79"/>
      <c r="E384" s="77"/>
    </row>
    <row r="385" spans="1:5">
      <c r="A385" s="77"/>
      <c r="B385" s="77"/>
      <c r="C385" s="78"/>
      <c r="D385" s="79"/>
      <c r="E385" s="77"/>
    </row>
    <row r="386" spans="1:5">
      <c r="A386" s="77"/>
      <c r="B386" s="77"/>
      <c r="C386" s="78"/>
      <c r="D386" s="79"/>
      <c r="E386" s="77"/>
    </row>
    <row r="387" spans="1:5">
      <c r="A387" s="77"/>
      <c r="B387" s="77"/>
      <c r="C387" s="78"/>
      <c r="D387" s="79"/>
      <c r="E387" s="77"/>
    </row>
    <row r="388" spans="1:5">
      <c r="A388" s="77"/>
      <c r="B388" s="77"/>
      <c r="C388" s="78"/>
      <c r="D388" s="79"/>
      <c r="E388" s="77"/>
    </row>
    <row r="389" spans="1:5">
      <c r="A389" s="77"/>
      <c r="B389" s="77"/>
      <c r="C389" s="78"/>
      <c r="D389" s="79"/>
      <c r="E389" s="77"/>
    </row>
    <row r="390" spans="1:5">
      <c r="A390" s="77"/>
      <c r="B390" s="77"/>
      <c r="C390" s="78"/>
      <c r="D390" s="79"/>
      <c r="E390" s="77"/>
    </row>
    <row r="391" spans="1:5">
      <c r="A391" s="77"/>
      <c r="B391" s="77"/>
      <c r="C391" s="78"/>
      <c r="D391" s="79"/>
      <c r="E391" s="77"/>
    </row>
    <row r="392" spans="1:5">
      <c r="A392" s="77"/>
      <c r="B392" s="77"/>
      <c r="C392" s="78"/>
      <c r="D392" s="79"/>
      <c r="E392" s="77"/>
    </row>
    <row r="393" spans="1:5">
      <c r="A393" s="77"/>
      <c r="B393" s="77"/>
      <c r="C393" s="78"/>
      <c r="D393" s="79"/>
      <c r="E393" s="77"/>
    </row>
    <row r="394" spans="1:5">
      <c r="A394" s="77"/>
      <c r="B394" s="77"/>
      <c r="C394" s="78"/>
      <c r="D394" s="79"/>
      <c r="E394" s="77"/>
    </row>
    <row r="395" spans="1:5">
      <c r="A395" s="77"/>
      <c r="B395" s="77"/>
      <c r="C395" s="78"/>
      <c r="D395" s="79"/>
      <c r="E395" s="77"/>
    </row>
    <row r="396" spans="1:5">
      <c r="A396" s="77"/>
      <c r="B396" s="77"/>
      <c r="C396" s="78"/>
      <c r="D396" s="79"/>
      <c r="E396" s="77"/>
    </row>
    <row r="397" spans="1:5">
      <c r="A397" s="77"/>
      <c r="B397" s="77"/>
      <c r="C397" s="78"/>
      <c r="D397" s="79"/>
      <c r="E397" s="77"/>
    </row>
    <row r="398" spans="1:5">
      <c r="A398" s="77"/>
      <c r="B398" s="77"/>
      <c r="C398" s="78"/>
      <c r="D398" s="79"/>
      <c r="E398" s="77"/>
    </row>
    <row r="399" spans="1:5">
      <c r="A399" s="77"/>
      <c r="B399" s="77"/>
      <c r="C399" s="78"/>
      <c r="D399" s="79"/>
      <c r="E399" s="77"/>
    </row>
    <row r="400" spans="1:5">
      <c r="A400" s="77"/>
      <c r="B400" s="77"/>
      <c r="C400" s="78"/>
      <c r="D400" s="79"/>
      <c r="E400" s="77"/>
    </row>
  </sheetData>
  <phoneticPr fontId="1" type="noConversion"/>
  <dataValidations disablePrompts="1" count="1">
    <dataValidation type="list" allowBlank="1" showInputMessage="1" showErrorMessage="1" sqref="B2:B400">
      <formula1>핵심운용인력변경구분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rgb="FFFFC000"/>
  </sheetPr>
  <dimension ref="D1:V48"/>
  <sheetViews>
    <sheetView topLeftCell="D4" zoomScale="85" zoomScaleNormal="85" workbookViewId="0">
      <selection activeCell="D4" sqref="D4:I4"/>
    </sheetView>
  </sheetViews>
  <sheetFormatPr defaultColWidth="9" defaultRowHeight="13.5"/>
  <cols>
    <col min="1" max="3" width="0" style="41" hidden="1" customWidth="1"/>
    <col min="4" max="4" width="42.75" style="41" bestFit="1" customWidth="1"/>
    <col min="5" max="5" width="15.375" style="41" customWidth="1"/>
    <col min="6" max="6" width="15.625" style="41" customWidth="1"/>
    <col min="7" max="7" width="17.875" style="41" customWidth="1"/>
    <col min="8" max="9" width="40.625" style="41" customWidth="1"/>
    <col min="10" max="12" width="19.375" style="41" customWidth="1"/>
    <col min="13" max="13" width="20.875" style="41" customWidth="1"/>
    <col min="14" max="15" width="9.75" style="41" bestFit="1" customWidth="1"/>
    <col min="16" max="16" width="10.25" style="41" customWidth="1"/>
    <col min="17" max="16384" width="9" style="41"/>
  </cols>
  <sheetData>
    <row r="1" spans="4:22" hidden="1"/>
    <row r="2" spans="4:22" hidden="1"/>
    <row r="3" spans="4:22" ht="21" hidden="1" customHeight="1"/>
    <row r="4" spans="4:22" ht="16.5" customHeight="1">
      <c r="D4" s="542" t="s">
        <v>396</v>
      </c>
      <c r="E4" s="569"/>
      <c r="F4" s="569"/>
      <c r="G4" s="569"/>
      <c r="H4" s="569"/>
      <c r="I4" s="570"/>
      <c r="J4" s="551" t="s">
        <v>397</v>
      </c>
      <c r="K4" s="551"/>
      <c r="L4" s="551"/>
      <c r="M4" s="551"/>
      <c r="N4" s="542" t="s">
        <v>398</v>
      </c>
      <c r="O4" s="531"/>
      <c r="P4" s="532"/>
      <c r="Q4" s="551" t="s">
        <v>399</v>
      </c>
      <c r="S4" s="251"/>
      <c r="T4" s="192"/>
      <c r="U4" s="192"/>
      <c r="V4" s="192"/>
    </row>
    <row r="5" spans="4:22" ht="27">
      <c r="D5" s="61" t="s">
        <v>400</v>
      </c>
      <c r="E5" s="61" t="s">
        <v>401</v>
      </c>
      <c r="F5" s="55" t="s">
        <v>402</v>
      </c>
      <c r="G5" s="255" t="s">
        <v>922</v>
      </c>
      <c r="H5" s="256" t="s">
        <v>923</v>
      </c>
      <c r="I5" s="257" t="s">
        <v>403</v>
      </c>
      <c r="J5" s="256" t="s">
        <v>924</v>
      </c>
      <c r="K5" s="255" t="s">
        <v>925</v>
      </c>
      <c r="L5" s="255" t="s">
        <v>926</v>
      </c>
      <c r="M5" s="255" t="s">
        <v>927</v>
      </c>
      <c r="N5" s="61" t="s">
        <v>377</v>
      </c>
      <c r="O5" s="61" t="s">
        <v>378</v>
      </c>
      <c r="P5" s="61" t="s">
        <v>404</v>
      </c>
      <c r="Q5" s="551"/>
      <c r="S5" s="252"/>
    </row>
    <row r="6" spans="4:22" hidden="1">
      <c r="D6" s="17"/>
      <c r="E6" s="17"/>
      <c r="F6" s="68"/>
      <c r="G6" s="69"/>
      <c r="H6" s="70"/>
      <c r="I6" s="70"/>
      <c r="J6" s="17"/>
      <c r="K6" s="187"/>
      <c r="L6" s="187"/>
      <c r="M6" s="17"/>
      <c r="N6" s="17"/>
      <c r="O6" s="17"/>
      <c r="P6" s="71"/>
      <c r="Q6" s="17"/>
    </row>
    <row r="7" spans="4:22" hidden="1">
      <c r="D7" s="17"/>
      <c r="E7" s="17"/>
      <c r="F7" s="68"/>
      <c r="G7" s="69"/>
      <c r="H7" s="70"/>
      <c r="I7" s="70"/>
      <c r="J7" s="17"/>
      <c r="K7" s="187"/>
      <c r="L7" s="187"/>
      <c r="M7" s="17"/>
      <c r="N7" s="17"/>
      <c r="O7" s="17"/>
      <c r="P7" s="71"/>
      <c r="Q7" s="17"/>
    </row>
    <row r="8" spans="4:22" hidden="1">
      <c r="D8" s="17"/>
      <c r="E8" s="17"/>
      <c r="F8" s="68"/>
      <c r="G8" s="69"/>
      <c r="H8" s="70"/>
      <c r="I8" s="70"/>
      <c r="J8" s="17"/>
      <c r="K8" s="187"/>
      <c r="L8" s="187"/>
      <c r="M8" s="17"/>
      <c r="N8" s="17"/>
      <c r="O8" s="17"/>
      <c r="P8" s="71"/>
      <c r="Q8" s="17"/>
    </row>
    <row r="9" spans="4:22" hidden="1">
      <c r="D9" s="17"/>
      <c r="E9" s="17"/>
      <c r="F9" s="68"/>
      <c r="G9" s="69"/>
      <c r="H9" s="70"/>
      <c r="I9" s="70"/>
      <c r="J9" s="17"/>
      <c r="K9" s="187"/>
      <c r="L9" s="187"/>
      <c r="M9" s="17"/>
      <c r="N9" s="17"/>
      <c r="O9" s="17"/>
      <c r="P9" s="71"/>
      <c r="Q9" s="17"/>
    </row>
    <row r="10" spans="4:22" hidden="1">
      <c r="D10" s="17"/>
      <c r="E10" s="17"/>
      <c r="F10" s="68"/>
      <c r="G10" s="69"/>
      <c r="H10" s="70"/>
      <c r="I10" s="70"/>
      <c r="J10" s="17"/>
      <c r="K10" s="187"/>
      <c r="L10" s="187"/>
      <c r="M10" s="17"/>
      <c r="N10" s="17"/>
      <c r="O10" s="17"/>
      <c r="P10" s="71"/>
      <c r="Q10" s="17"/>
    </row>
    <row r="11" spans="4:22">
      <c r="D11" s="17"/>
      <c r="E11" s="54" t="s">
        <v>1096</v>
      </c>
      <c r="F11" s="215" t="s">
        <v>1000</v>
      </c>
      <c r="G11" s="279" t="s">
        <v>1097</v>
      </c>
      <c r="H11" s="191" t="s">
        <v>1098</v>
      </c>
      <c r="I11" s="70"/>
      <c r="J11" s="17"/>
      <c r="K11" s="191" t="s">
        <v>113</v>
      </c>
      <c r="L11" s="191" t="s">
        <v>113</v>
      </c>
      <c r="M11" s="73"/>
      <c r="N11" s="66">
        <v>44562</v>
      </c>
      <c r="O11" s="66">
        <v>44927</v>
      </c>
      <c r="P11" s="74">
        <f>IF(ISBLANK(N11),"",DATEDIF(N11,O11,"d")/365)</f>
        <v>1</v>
      </c>
      <c r="Q11" s="259" t="s">
        <v>113</v>
      </c>
    </row>
    <row r="12" spans="4:22">
      <c r="D12" s="17"/>
      <c r="E12" s="54"/>
      <c r="F12" s="72"/>
      <c r="G12" s="279"/>
      <c r="H12" s="191"/>
      <c r="I12" s="70"/>
      <c r="J12" s="17"/>
      <c r="K12" s="191"/>
      <c r="L12" s="191"/>
      <c r="M12" s="73"/>
      <c r="N12" s="66"/>
      <c r="O12" s="66"/>
      <c r="P12" s="74" t="str">
        <f>IF(ISBLANK(N12),"",DATEDIF(N12,O12,"d")/365)</f>
        <v/>
      </c>
      <c r="Q12" s="259"/>
    </row>
    <row r="13" spans="4:22">
      <c r="D13" s="17"/>
      <c r="E13" s="54"/>
      <c r="F13" s="72"/>
      <c r="G13" s="279"/>
      <c r="H13" s="191"/>
      <c r="I13" s="70"/>
      <c r="J13" s="17"/>
      <c r="K13" s="191"/>
      <c r="L13" s="191"/>
      <c r="M13" s="73"/>
      <c r="N13" s="66"/>
      <c r="O13" s="66"/>
      <c r="P13" s="74" t="str">
        <f>IF(ISBLANK(N13),"",DATEDIF(N13,O13,"d")/365)</f>
        <v/>
      </c>
      <c r="Q13" s="259"/>
    </row>
    <row r="14" spans="4:22">
      <c r="D14" s="17"/>
      <c r="E14" s="54"/>
      <c r="F14" s="72"/>
      <c r="G14" s="279"/>
      <c r="H14" s="191"/>
      <c r="I14" s="70"/>
      <c r="J14" s="17"/>
      <c r="K14" s="191"/>
      <c r="L14" s="191"/>
      <c r="M14" s="73"/>
      <c r="N14" s="66"/>
      <c r="O14" s="66"/>
      <c r="P14" s="74" t="str">
        <f>IF(ISBLANK(N14),"",DATEDIF(N14,O14,"d")/365)</f>
        <v/>
      </c>
      <c r="Q14" s="259"/>
    </row>
    <row r="15" spans="4:22">
      <c r="D15" s="17"/>
      <c r="E15" s="54"/>
      <c r="F15" s="72"/>
      <c r="G15" s="279"/>
      <c r="H15" s="191"/>
      <c r="I15" s="70"/>
      <c r="J15" s="17"/>
      <c r="K15" s="191"/>
      <c r="L15" s="191"/>
      <c r="M15" s="73"/>
      <c r="N15" s="66"/>
      <c r="O15" s="66"/>
      <c r="P15" s="74" t="str">
        <f>IF(ISBLANK(N15),"",DATEDIF(N15,O15,"d")/365)</f>
        <v/>
      </c>
      <c r="Q15" s="259"/>
    </row>
    <row r="16" spans="4:22">
      <c r="D16" s="17"/>
      <c r="E16" s="54"/>
      <c r="F16" s="72"/>
      <c r="G16" s="279"/>
      <c r="H16" s="191"/>
      <c r="I16" s="70"/>
      <c r="J16" s="17"/>
      <c r="K16" s="191"/>
      <c r="L16" s="191"/>
      <c r="M16" s="73"/>
      <c r="N16" s="66"/>
      <c r="O16" s="66"/>
      <c r="P16" s="74" t="str">
        <f t="shared" ref="P16:P48" si="0">IF(ISBLANK(N16),"",DATEDIF(N16,O16,"d")/365)</f>
        <v/>
      </c>
      <c r="Q16" s="259"/>
    </row>
    <row r="17" spans="4:17">
      <c r="D17" s="17"/>
      <c r="E17" s="54"/>
      <c r="F17" s="72"/>
      <c r="G17" s="279"/>
      <c r="H17" s="191"/>
      <c r="I17" s="70"/>
      <c r="J17" s="17"/>
      <c r="K17" s="191"/>
      <c r="L17" s="191"/>
      <c r="M17" s="73"/>
      <c r="N17" s="66"/>
      <c r="O17" s="66"/>
      <c r="P17" s="74" t="str">
        <f t="shared" si="0"/>
        <v/>
      </c>
      <c r="Q17" s="259"/>
    </row>
    <row r="18" spans="4:17">
      <c r="D18" s="17"/>
      <c r="E18" s="54"/>
      <c r="F18" s="72"/>
      <c r="G18" s="279"/>
      <c r="H18" s="191"/>
      <c r="I18" s="70"/>
      <c r="J18" s="17"/>
      <c r="K18" s="191"/>
      <c r="L18" s="191"/>
      <c r="M18" s="73"/>
      <c r="N18" s="66"/>
      <c r="O18" s="66"/>
      <c r="P18" s="74" t="str">
        <f t="shared" si="0"/>
        <v/>
      </c>
      <c r="Q18" s="259"/>
    </row>
    <row r="19" spans="4:17">
      <c r="D19" s="17"/>
      <c r="E19" s="54"/>
      <c r="F19" s="72"/>
      <c r="G19" s="279"/>
      <c r="H19" s="191"/>
      <c r="I19" s="70"/>
      <c r="J19" s="17"/>
      <c r="K19" s="191"/>
      <c r="L19" s="191"/>
      <c r="M19" s="73"/>
      <c r="N19" s="66"/>
      <c r="O19" s="66"/>
      <c r="P19" s="74" t="str">
        <f t="shared" si="0"/>
        <v/>
      </c>
      <c r="Q19" s="259"/>
    </row>
    <row r="20" spans="4:17">
      <c r="D20" s="187"/>
      <c r="E20" s="215"/>
      <c r="F20" s="215"/>
      <c r="G20" s="279"/>
      <c r="H20" s="191"/>
      <c r="I20" s="187"/>
      <c r="J20" s="187"/>
      <c r="K20" s="191"/>
      <c r="L20" s="191"/>
      <c r="M20" s="73"/>
      <c r="N20" s="66"/>
      <c r="O20" s="66"/>
      <c r="P20" s="74" t="str">
        <f t="shared" si="0"/>
        <v/>
      </c>
      <c r="Q20" s="259"/>
    </row>
    <row r="21" spans="4:17">
      <c r="D21" s="189"/>
      <c r="E21" s="189"/>
      <c r="F21" s="189"/>
      <c r="G21" s="279"/>
      <c r="H21" s="191"/>
      <c r="I21" s="189"/>
      <c r="J21" s="189"/>
      <c r="K21" s="258"/>
      <c r="L21" s="258"/>
      <c r="M21" s="189"/>
      <c r="N21" s="66"/>
      <c r="O21" s="66"/>
      <c r="P21" s="74" t="str">
        <f t="shared" si="0"/>
        <v/>
      </c>
      <c r="Q21" s="260"/>
    </row>
    <row r="22" spans="4:17">
      <c r="D22" s="189"/>
      <c r="E22" s="189"/>
      <c r="F22" s="189"/>
      <c r="G22" s="279"/>
      <c r="H22" s="191"/>
      <c r="I22" s="189"/>
      <c r="J22" s="189"/>
      <c r="K22" s="258"/>
      <c r="L22" s="258"/>
      <c r="M22" s="189"/>
      <c r="N22" s="66"/>
      <c r="O22" s="66"/>
      <c r="P22" s="74" t="str">
        <f t="shared" si="0"/>
        <v/>
      </c>
      <c r="Q22" s="260"/>
    </row>
    <row r="23" spans="4:17">
      <c r="D23" s="189"/>
      <c r="E23" s="189"/>
      <c r="F23" s="189"/>
      <c r="G23" s="279"/>
      <c r="H23" s="191"/>
      <c r="I23" s="189"/>
      <c r="J23" s="189"/>
      <c r="K23" s="258"/>
      <c r="L23" s="258"/>
      <c r="M23" s="189"/>
      <c r="N23" s="66"/>
      <c r="O23" s="66"/>
      <c r="P23" s="74" t="str">
        <f t="shared" si="0"/>
        <v/>
      </c>
      <c r="Q23" s="260"/>
    </row>
    <row r="24" spans="4:17">
      <c r="D24" s="189"/>
      <c r="E24" s="189"/>
      <c r="F24" s="189"/>
      <c r="G24" s="279"/>
      <c r="H24" s="191"/>
      <c r="I24" s="189"/>
      <c r="J24" s="189"/>
      <c r="K24" s="258"/>
      <c r="L24" s="258"/>
      <c r="M24" s="189"/>
      <c r="N24" s="66"/>
      <c r="O24" s="66"/>
      <c r="P24" s="74" t="str">
        <f t="shared" si="0"/>
        <v/>
      </c>
      <c r="Q24" s="260"/>
    </row>
    <row r="25" spans="4:17">
      <c r="D25" s="189"/>
      <c r="E25" s="189"/>
      <c r="F25" s="189"/>
      <c r="G25" s="279"/>
      <c r="H25" s="191"/>
      <c r="I25" s="189"/>
      <c r="J25" s="189"/>
      <c r="K25" s="258"/>
      <c r="L25" s="258"/>
      <c r="M25" s="189"/>
      <c r="N25" s="66"/>
      <c r="O25" s="66"/>
      <c r="P25" s="74" t="str">
        <f t="shared" si="0"/>
        <v/>
      </c>
      <c r="Q25" s="260"/>
    </row>
    <row r="26" spans="4:17">
      <c r="D26" s="189"/>
      <c r="E26" s="189"/>
      <c r="F26" s="189"/>
      <c r="G26" s="279"/>
      <c r="H26" s="191"/>
      <c r="I26" s="189"/>
      <c r="J26" s="189"/>
      <c r="K26" s="258"/>
      <c r="L26" s="258"/>
      <c r="M26" s="189"/>
      <c r="N26" s="66"/>
      <c r="O26" s="66"/>
      <c r="P26" s="74" t="str">
        <f t="shared" si="0"/>
        <v/>
      </c>
      <c r="Q26" s="260"/>
    </row>
    <row r="27" spans="4:17">
      <c r="D27" s="189"/>
      <c r="E27" s="189"/>
      <c r="F27" s="189"/>
      <c r="G27" s="279"/>
      <c r="H27" s="191"/>
      <c r="I27" s="189"/>
      <c r="J27" s="189"/>
      <c r="K27" s="258"/>
      <c r="L27" s="258"/>
      <c r="M27" s="189"/>
      <c r="N27" s="66"/>
      <c r="O27" s="66"/>
      <c r="P27" s="74" t="str">
        <f t="shared" si="0"/>
        <v/>
      </c>
      <c r="Q27" s="260"/>
    </row>
    <row r="28" spans="4:17">
      <c r="D28" s="189"/>
      <c r="E28" s="189"/>
      <c r="F28" s="189"/>
      <c r="G28" s="279"/>
      <c r="H28" s="191"/>
      <c r="I28" s="189"/>
      <c r="J28" s="189"/>
      <c r="K28" s="258"/>
      <c r="L28" s="258"/>
      <c r="M28" s="189"/>
      <c r="N28" s="66"/>
      <c r="O28" s="66"/>
      <c r="P28" s="74" t="str">
        <f t="shared" si="0"/>
        <v/>
      </c>
      <c r="Q28" s="260"/>
    </row>
    <row r="29" spans="4:17">
      <c r="D29" s="189"/>
      <c r="E29" s="189"/>
      <c r="F29" s="189"/>
      <c r="G29" s="279"/>
      <c r="H29" s="191"/>
      <c r="I29" s="189"/>
      <c r="J29" s="189"/>
      <c r="K29" s="258"/>
      <c r="L29" s="258"/>
      <c r="M29" s="189"/>
      <c r="N29" s="66"/>
      <c r="O29" s="66"/>
      <c r="P29" s="74" t="str">
        <f t="shared" si="0"/>
        <v/>
      </c>
      <c r="Q29" s="260"/>
    </row>
    <row r="30" spans="4:17">
      <c r="D30" s="189"/>
      <c r="E30" s="189"/>
      <c r="F30" s="189"/>
      <c r="G30" s="279"/>
      <c r="H30" s="191"/>
      <c r="I30" s="189"/>
      <c r="J30" s="189"/>
      <c r="K30" s="258"/>
      <c r="L30" s="258"/>
      <c r="M30" s="189"/>
      <c r="N30" s="66"/>
      <c r="O30" s="66"/>
      <c r="P30" s="74" t="str">
        <f t="shared" si="0"/>
        <v/>
      </c>
      <c r="Q30" s="260"/>
    </row>
    <row r="31" spans="4:17">
      <c r="D31" s="189"/>
      <c r="E31" s="189"/>
      <c r="F31" s="189"/>
      <c r="G31" s="279"/>
      <c r="H31" s="191"/>
      <c r="I31" s="189"/>
      <c r="J31" s="189"/>
      <c r="K31" s="258"/>
      <c r="L31" s="258"/>
      <c r="M31" s="189"/>
      <c r="N31" s="66"/>
      <c r="O31" s="66"/>
      <c r="P31" s="74" t="str">
        <f t="shared" si="0"/>
        <v/>
      </c>
      <c r="Q31" s="260"/>
    </row>
    <row r="32" spans="4:17">
      <c r="D32" s="189"/>
      <c r="E32" s="189"/>
      <c r="F32" s="189"/>
      <c r="G32" s="279"/>
      <c r="H32" s="191"/>
      <c r="I32" s="189"/>
      <c r="J32" s="189"/>
      <c r="K32" s="258"/>
      <c r="L32" s="258"/>
      <c r="M32" s="189"/>
      <c r="N32" s="66"/>
      <c r="O32" s="66"/>
      <c r="P32" s="74" t="str">
        <f t="shared" si="0"/>
        <v/>
      </c>
      <c r="Q32" s="260"/>
    </row>
    <row r="33" spans="4:17">
      <c r="D33" s="189"/>
      <c r="E33" s="189"/>
      <c r="F33" s="189"/>
      <c r="G33" s="280"/>
      <c r="H33" s="258"/>
      <c r="I33" s="189"/>
      <c r="J33" s="189"/>
      <c r="K33" s="258"/>
      <c r="L33" s="258"/>
      <c r="M33" s="189"/>
      <c r="N33" s="189"/>
      <c r="O33" s="189"/>
      <c r="P33" s="74" t="str">
        <f t="shared" si="0"/>
        <v/>
      </c>
      <c r="Q33" s="258"/>
    </row>
    <row r="34" spans="4:17">
      <c r="D34" s="189"/>
      <c r="E34" s="189"/>
      <c r="F34" s="189"/>
      <c r="G34" s="280"/>
      <c r="H34" s="258"/>
      <c r="I34" s="189"/>
      <c r="J34" s="189"/>
      <c r="K34" s="258"/>
      <c r="L34" s="258"/>
      <c r="M34" s="189"/>
      <c r="N34" s="189"/>
      <c r="O34" s="189"/>
      <c r="P34" s="74" t="str">
        <f t="shared" si="0"/>
        <v/>
      </c>
      <c r="Q34" s="258"/>
    </row>
    <row r="35" spans="4:17">
      <c r="D35" s="189"/>
      <c r="E35" s="189"/>
      <c r="F35" s="189"/>
      <c r="G35" s="280"/>
      <c r="H35" s="258"/>
      <c r="I35" s="189"/>
      <c r="J35" s="189"/>
      <c r="K35" s="258"/>
      <c r="L35" s="258"/>
      <c r="M35" s="189"/>
      <c r="N35" s="189"/>
      <c r="O35" s="189"/>
      <c r="P35" s="74" t="str">
        <f t="shared" si="0"/>
        <v/>
      </c>
      <c r="Q35" s="258"/>
    </row>
    <row r="36" spans="4:17">
      <c r="D36" s="189"/>
      <c r="E36" s="189"/>
      <c r="F36" s="189"/>
      <c r="G36" s="280"/>
      <c r="H36" s="258"/>
      <c r="I36" s="189"/>
      <c r="J36" s="189"/>
      <c r="K36" s="258"/>
      <c r="L36" s="258"/>
      <c r="M36" s="189"/>
      <c r="N36" s="189"/>
      <c r="O36" s="189"/>
      <c r="P36" s="74" t="str">
        <f t="shared" si="0"/>
        <v/>
      </c>
      <c r="Q36" s="258"/>
    </row>
    <row r="37" spans="4:17">
      <c r="D37" s="189"/>
      <c r="E37" s="189"/>
      <c r="F37" s="189"/>
      <c r="G37" s="280"/>
      <c r="H37" s="258"/>
      <c r="I37" s="189"/>
      <c r="J37" s="189"/>
      <c r="K37" s="258"/>
      <c r="L37" s="258"/>
      <c r="M37" s="189"/>
      <c r="N37" s="189"/>
      <c r="O37" s="189"/>
      <c r="P37" s="74" t="str">
        <f t="shared" si="0"/>
        <v/>
      </c>
      <c r="Q37" s="258"/>
    </row>
    <row r="38" spans="4:17">
      <c r="D38" s="189"/>
      <c r="E38" s="189"/>
      <c r="F38" s="189"/>
      <c r="G38" s="280"/>
      <c r="H38" s="258"/>
      <c r="I38" s="189"/>
      <c r="J38" s="189"/>
      <c r="K38" s="258"/>
      <c r="L38" s="258"/>
      <c r="M38" s="189"/>
      <c r="N38" s="189"/>
      <c r="O38" s="189"/>
      <c r="P38" s="74" t="str">
        <f t="shared" si="0"/>
        <v/>
      </c>
      <c r="Q38" s="258"/>
    </row>
    <row r="39" spans="4:17">
      <c r="D39" s="189"/>
      <c r="E39" s="189"/>
      <c r="F39" s="189"/>
      <c r="G39" s="280"/>
      <c r="H39" s="258"/>
      <c r="I39" s="189"/>
      <c r="J39" s="189"/>
      <c r="K39" s="258"/>
      <c r="L39" s="258"/>
      <c r="M39" s="189"/>
      <c r="N39" s="189"/>
      <c r="O39" s="189"/>
      <c r="P39" s="74" t="str">
        <f t="shared" si="0"/>
        <v/>
      </c>
      <c r="Q39" s="258"/>
    </row>
    <row r="40" spans="4:17">
      <c r="D40" s="189"/>
      <c r="E40" s="189"/>
      <c r="F40" s="189"/>
      <c r="G40" s="280"/>
      <c r="H40" s="258"/>
      <c r="I40" s="189"/>
      <c r="J40" s="189"/>
      <c r="K40" s="258"/>
      <c r="L40" s="258"/>
      <c r="M40" s="189"/>
      <c r="N40" s="189"/>
      <c r="O40" s="189"/>
      <c r="P40" s="74" t="str">
        <f t="shared" si="0"/>
        <v/>
      </c>
      <c r="Q40" s="258"/>
    </row>
    <row r="41" spans="4:17">
      <c r="D41" s="189"/>
      <c r="E41" s="189"/>
      <c r="F41" s="189"/>
      <c r="G41" s="280"/>
      <c r="H41" s="258"/>
      <c r="I41" s="189"/>
      <c r="J41" s="189"/>
      <c r="K41" s="258"/>
      <c r="L41" s="258"/>
      <c r="M41" s="189"/>
      <c r="N41" s="189"/>
      <c r="O41" s="189"/>
      <c r="P41" s="74" t="str">
        <f t="shared" si="0"/>
        <v/>
      </c>
      <c r="Q41" s="258"/>
    </row>
    <row r="42" spans="4:17">
      <c r="D42" s="189"/>
      <c r="E42" s="189"/>
      <c r="F42" s="189"/>
      <c r="G42" s="280"/>
      <c r="H42" s="258"/>
      <c r="I42" s="189"/>
      <c r="J42" s="189"/>
      <c r="K42" s="258"/>
      <c r="L42" s="258"/>
      <c r="M42" s="189"/>
      <c r="N42" s="189"/>
      <c r="O42" s="189"/>
      <c r="P42" s="74" t="str">
        <f t="shared" si="0"/>
        <v/>
      </c>
      <c r="Q42" s="258"/>
    </row>
    <row r="43" spans="4:17">
      <c r="D43" s="189"/>
      <c r="E43" s="189"/>
      <c r="F43" s="189"/>
      <c r="G43" s="280"/>
      <c r="H43" s="258"/>
      <c r="I43" s="189"/>
      <c r="J43" s="189"/>
      <c r="K43" s="258"/>
      <c r="L43" s="258"/>
      <c r="M43" s="189"/>
      <c r="N43" s="189"/>
      <c r="O43" s="189"/>
      <c r="P43" s="74" t="str">
        <f t="shared" si="0"/>
        <v/>
      </c>
      <c r="Q43" s="258"/>
    </row>
    <row r="44" spans="4:17">
      <c r="D44" s="189"/>
      <c r="E44" s="189"/>
      <c r="F44" s="189"/>
      <c r="G44" s="280"/>
      <c r="H44" s="258"/>
      <c r="I44" s="189"/>
      <c r="J44" s="189"/>
      <c r="K44" s="258"/>
      <c r="L44" s="258"/>
      <c r="M44" s="189"/>
      <c r="N44" s="189"/>
      <c r="O44" s="189"/>
      <c r="P44" s="74" t="str">
        <f t="shared" si="0"/>
        <v/>
      </c>
      <c r="Q44" s="258"/>
    </row>
    <row r="45" spans="4:17">
      <c r="D45" s="189"/>
      <c r="E45" s="189"/>
      <c r="F45" s="189"/>
      <c r="G45" s="280"/>
      <c r="H45" s="258"/>
      <c r="I45" s="189"/>
      <c r="J45" s="189"/>
      <c r="K45" s="258"/>
      <c r="L45" s="258"/>
      <c r="M45" s="189"/>
      <c r="N45" s="189"/>
      <c r="O45" s="189"/>
      <c r="P45" s="74" t="str">
        <f t="shared" si="0"/>
        <v/>
      </c>
      <c r="Q45" s="258"/>
    </row>
    <row r="46" spans="4:17">
      <c r="D46" s="189"/>
      <c r="E46" s="189"/>
      <c r="F46" s="189"/>
      <c r="G46" s="280"/>
      <c r="H46" s="258"/>
      <c r="I46" s="189"/>
      <c r="J46" s="189"/>
      <c r="K46" s="258"/>
      <c r="L46" s="258"/>
      <c r="M46" s="189"/>
      <c r="N46" s="189"/>
      <c r="O46" s="189"/>
      <c r="P46" s="74" t="str">
        <f t="shared" si="0"/>
        <v/>
      </c>
      <c r="Q46" s="258"/>
    </row>
    <row r="47" spans="4:17">
      <c r="D47" s="189"/>
      <c r="E47" s="189"/>
      <c r="F47" s="189"/>
      <c r="G47" s="280"/>
      <c r="H47" s="258"/>
      <c r="I47" s="189"/>
      <c r="J47" s="189"/>
      <c r="K47" s="258"/>
      <c r="L47" s="258"/>
      <c r="M47" s="189"/>
      <c r="N47" s="189"/>
      <c r="O47" s="189"/>
      <c r="P47" s="74" t="str">
        <f t="shared" si="0"/>
        <v/>
      </c>
      <c r="Q47" s="258"/>
    </row>
    <row r="48" spans="4:17">
      <c r="D48" s="189"/>
      <c r="E48" s="189"/>
      <c r="F48" s="189"/>
      <c r="G48" s="280"/>
      <c r="H48" s="258"/>
      <c r="I48" s="189"/>
      <c r="J48" s="189"/>
      <c r="K48" s="258"/>
      <c r="L48" s="258"/>
      <c r="M48" s="189"/>
      <c r="N48" s="189"/>
      <c r="O48" s="189"/>
      <c r="P48" s="74" t="str">
        <f t="shared" si="0"/>
        <v/>
      </c>
      <c r="Q48" s="258"/>
    </row>
  </sheetData>
  <mergeCells count="4">
    <mergeCell ref="N4:P4"/>
    <mergeCell ref="Q4:Q5"/>
    <mergeCell ref="J4:M4"/>
    <mergeCell ref="D4:I4"/>
  </mergeCells>
  <phoneticPr fontId="6" type="noConversion"/>
  <dataValidations count="3">
    <dataValidation type="list" allowBlank="1" showInputMessage="1" showErrorMessage="1" sqref="H11:H48">
      <formula1>업무협력유형</formula1>
    </dataValidation>
    <dataValidation type="date" operator="greaterThanOrEqual" allowBlank="1" showInputMessage="1" showErrorMessage="1" sqref="N11:O20">
      <formula1>43466</formula1>
    </dataValidation>
    <dataValidation type="list" allowBlank="1" showInputMessage="1" showErrorMessage="1" sqref="K11:L49 Q11:Q48">
      <formula1>여부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목록값'!$I$12:$I$15</xm:f>
          </x14:formula1>
          <xm:sqref>G11:G48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rgb="FFFFC000"/>
  </sheetPr>
  <dimension ref="D1:V27"/>
  <sheetViews>
    <sheetView topLeftCell="D4" zoomScaleNormal="100" workbookViewId="0">
      <selection activeCell="D4" sqref="D4:D5"/>
    </sheetView>
  </sheetViews>
  <sheetFormatPr defaultColWidth="9" defaultRowHeight="13.5"/>
  <cols>
    <col min="1" max="3" width="0" style="41" hidden="1" customWidth="1"/>
    <col min="4" max="4" width="23.625" style="41" bestFit="1" customWidth="1"/>
    <col min="5" max="5" width="11.375" style="41" bestFit="1" customWidth="1"/>
    <col min="6" max="6" width="30.875" style="41" customWidth="1"/>
    <col min="7" max="7" width="13.375" style="41" customWidth="1"/>
    <col min="8" max="9" width="9.75" style="41" customWidth="1"/>
    <col min="10" max="12" width="13.125" style="41" customWidth="1"/>
    <col min="13" max="22" width="9.75" style="41" customWidth="1"/>
    <col min="23" max="16384" width="9" style="41"/>
  </cols>
  <sheetData>
    <row r="1" spans="4:22" ht="17.100000000000001" hidden="1" customHeight="1">
      <c r="D1" s="161" t="s">
        <v>755</v>
      </c>
      <c r="E1" s="162"/>
      <c r="F1" s="162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</row>
    <row r="2" spans="4:22" ht="15.75" hidden="1" customHeight="1">
      <c r="D2" s="161"/>
      <c r="E2" s="162"/>
      <c r="F2" s="162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  <c r="T2" s="163"/>
      <c r="U2" s="163"/>
      <c r="V2" s="163"/>
    </row>
    <row r="3" spans="4:22" s="267" customFormat="1" ht="12.75" hidden="1" customHeight="1">
      <c r="D3" s="265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6"/>
      <c r="P3" s="266"/>
      <c r="Q3" s="266"/>
      <c r="R3" s="268"/>
      <c r="S3" s="268"/>
      <c r="T3" s="268"/>
      <c r="U3" s="268"/>
      <c r="V3" s="268"/>
    </row>
    <row r="4" spans="4:22" ht="13.5" customHeight="1">
      <c r="D4" s="528" t="s">
        <v>1111</v>
      </c>
      <c r="E4" s="551" t="s">
        <v>737</v>
      </c>
      <c r="F4" s="551" t="s">
        <v>736</v>
      </c>
      <c r="G4" s="551" t="s">
        <v>948</v>
      </c>
      <c r="H4" s="528" t="s">
        <v>955</v>
      </c>
      <c r="I4" s="551" t="s">
        <v>942</v>
      </c>
      <c r="J4" s="551" t="s">
        <v>953</v>
      </c>
      <c r="K4" s="551"/>
      <c r="L4" s="551"/>
      <c r="M4" s="530" t="s">
        <v>958</v>
      </c>
      <c r="N4" s="531"/>
      <c r="O4" s="531"/>
      <c r="P4" s="531"/>
      <c r="Q4" s="532"/>
      <c r="R4" s="530" t="s">
        <v>959</v>
      </c>
      <c r="S4" s="531"/>
      <c r="T4" s="531"/>
      <c r="U4" s="531"/>
      <c r="V4" s="532"/>
    </row>
    <row r="5" spans="4:22" ht="30.95" customHeight="1">
      <c r="D5" s="529"/>
      <c r="E5" s="551"/>
      <c r="F5" s="551"/>
      <c r="G5" s="551"/>
      <c r="H5" s="529"/>
      <c r="I5" s="551"/>
      <c r="J5" s="254" t="s">
        <v>952</v>
      </c>
      <c r="K5" s="254" t="s">
        <v>779</v>
      </c>
      <c r="L5" s="254" t="s">
        <v>954</v>
      </c>
      <c r="M5" s="253" t="s">
        <v>943</v>
      </c>
      <c r="N5" s="253" t="s">
        <v>944</v>
      </c>
      <c r="O5" s="253" t="s">
        <v>947</v>
      </c>
      <c r="P5" s="253" t="s">
        <v>945</v>
      </c>
      <c r="Q5" s="253" t="s">
        <v>946</v>
      </c>
      <c r="R5" s="253" t="s">
        <v>943</v>
      </c>
      <c r="S5" s="253" t="s">
        <v>944</v>
      </c>
      <c r="T5" s="253" t="s">
        <v>947</v>
      </c>
      <c r="U5" s="253" t="s">
        <v>945</v>
      </c>
      <c r="V5" s="253" t="s">
        <v>946</v>
      </c>
    </row>
    <row r="6" spans="4:22" ht="15.95" hidden="1" customHeight="1">
      <c r="D6" s="187"/>
      <c r="E6" s="187"/>
      <c r="F6" s="187"/>
      <c r="G6" s="187"/>
      <c r="H6" s="187"/>
      <c r="I6" s="187"/>
      <c r="J6" s="187"/>
      <c r="K6" s="187"/>
      <c r="L6" s="187"/>
      <c r="M6" s="187"/>
      <c r="N6" s="187"/>
      <c r="O6" s="187"/>
      <c r="P6" s="187"/>
      <c r="Q6" s="187"/>
      <c r="R6" s="187"/>
      <c r="S6" s="187"/>
      <c r="T6" s="187"/>
      <c r="U6" s="187"/>
      <c r="V6" s="187"/>
    </row>
    <row r="7" spans="4:22" hidden="1">
      <c r="D7" s="187"/>
      <c r="E7" s="187"/>
      <c r="F7" s="187"/>
      <c r="G7" s="187"/>
      <c r="H7" s="187"/>
      <c r="I7" s="187"/>
      <c r="J7" s="187"/>
      <c r="K7" s="187"/>
      <c r="L7" s="187"/>
      <c r="M7" s="187"/>
      <c r="N7" s="187"/>
      <c r="O7" s="187"/>
      <c r="P7" s="187"/>
      <c r="Q7" s="187"/>
      <c r="R7" s="187"/>
      <c r="S7" s="187"/>
      <c r="T7" s="187"/>
      <c r="U7" s="187"/>
      <c r="V7" s="187"/>
    </row>
    <row r="8" spans="4:22" hidden="1">
      <c r="D8" s="187"/>
      <c r="E8" s="187"/>
      <c r="F8" s="187"/>
      <c r="G8" s="187"/>
      <c r="H8" s="187"/>
      <c r="I8" s="187"/>
      <c r="J8" s="187"/>
      <c r="K8" s="187"/>
      <c r="L8" s="187"/>
      <c r="M8" s="187"/>
      <c r="N8" s="187"/>
      <c r="O8" s="187"/>
      <c r="P8" s="187"/>
      <c r="Q8" s="187"/>
      <c r="R8" s="187"/>
      <c r="S8" s="187"/>
      <c r="T8" s="187"/>
      <c r="U8" s="187"/>
      <c r="V8" s="187"/>
    </row>
    <row r="9" spans="4:22" hidden="1">
      <c r="D9" s="187"/>
      <c r="E9" s="187"/>
      <c r="F9" s="187"/>
      <c r="G9" s="187"/>
      <c r="H9" s="187"/>
      <c r="I9" s="187"/>
      <c r="J9" s="187"/>
      <c r="K9" s="187"/>
      <c r="L9" s="187"/>
      <c r="M9" s="187"/>
      <c r="N9" s="187"/>
      <c r="O9" s="187"/>
      <c r="P9" s="187"/>
      <c r="Q9" s="187"/>
      <c r="R9" s="187"/>
      <c r="S9" s="187"/>
      <c r="T9" s="187"/>
      <c r="U9" s="187"/>
      <c r="V9" s="187"/>
    </row>
    <row r="10" spans="4:22" hidden="1">
      <c r="D10" s="187"/>
      <c r="E10" s="187"/>
      <c r="F10" s="187"/>
      <c r="G10" s="187"/>
      <c r="H10" s="187"/>
      <c r="I10" s="187"/>
      <c r="J10" s="187"/>
      <c r="K10" s="187"/>
      <c r="L10" s="187"/>
      <c r="M10" s="187"/>
      <c r="N10" s="187"/>
      <c r="O10" s="187"/>
      <c r="P10" s="187"/>
      <c r="Q10" s="187"/>
      <c r="R10" s="187"/>
      <c r="S10" s="187"/>
      <c r="T10" s="187"/>
      <c r="U10" s="187"/>
      <c r="V10" s="187"/>
    </row>
    <row r="11" spans="4:22">
      <c r="D11" s="215" t="s">
        <v>1100</v>
      </c>
      <c r="E11" s="66">
        <v>43465</v>
      </c>
      <c r="F11" s="66" t="s">
        <v>1099</v>
      </c>
      <c r="G11" s="154">
        <v>100000</v>
      </c>
      <c r="H11" s="154">
        <v>100000</v>
      </c>
      <c r="I11" s="154">
        <v>800</v>
      </c>
      <c r="J11" s="269">
        <v>43465</v>
      </c>
      <c r="K11" s="269">
        <v>44925</v>
      </c>
      <c r="L11" s="269">
        <v>46386</v>
      </c>
      <c r="M11" s="270">
        <v>0.6</v>
      </c>
      <c r="N11" s="270">
        <v>0.7</v>
      </c>
      <c r="O11" s="270">
        <v>0.65</v>
      </c>
      <c r="P11" s="270"/>
      <c r="Q11" s="270"/>
      <c r="R11" s="270">
        <v>0.6</v>
      </c>
      <c r="S11" s="270">
        <v>0.6</v>
      </c>
      <c r="T11" s="270">
        <v>0.6</v>
      </c>
      <c r="U11" s="270"/>
      <c r="V11" s="270"/>
    </row>
    <row r="12" spans="4:22">
      <c r="D12" s="215"/>
      <c r="E12" s="66"/>
      <c r="F12" s="66"/>
      <c r="G12" s="154"/>
      <c r="H12" s="154"/>
      <c r="I12" s="154"/>
      <c r="J12" s="269"/>
      <c r="K12" s="269"/>
      <c r="L12" s="269"/>
      <c r="M12" s="270"/>
      <c r="N12" s="270"/>
      <c r="O12" s="270"/>
      <c r="P12" s="270"/>
      <c r="Q12" s="270"/>
      <c r="R12" s="270"/>
      <c r="S12" s="270"/>
      <c r="T12" s="270"/>
      <c r="U12" s="270"/>
      <c r="V12" s="270"/>
    </row>
    <row r="13" spans="4:22">
      <c r="D13" s="215"/>
      <c r="E13" s="66"/>
      <c r="F13" s="66"/>
      <c r="G13" s="154"/>
      <c r="H13" s="154"/>
      <c r="I13" s="154"/>
      <c r="J13" s="269"/>
      <c r="K13" s="269"/>
      <c r="L13" s="269"/>
      <c r="M13" s="270"/>
      <c r="N13" s="270"/>
      <c r="O13" s="270"/>
      <c r="P13" s="270"/>
      <c r="Q13" s="270"/>
      <c r="R13" s="270"/>
      <c r="S13" s="270"/>
      <c r="T13" s="270"/>
      <c r="U13" s="270"/>
      <c r="V13" s="270"/>
    </row>
    <row r="14" spans="4:22">
      <c r="D14" s="215"/>
      <c r="E14" s="66"/>
      <c r="F14" s="215"/>
      <c r="G14" s="154"/>
      <c r="H14" s="154"/>
      <c r="I14" s="154"/>
      <c r="J14" s="269"/>
      <c r="K14" s="269"/>
      <c r="L14" s="269"/>
      <c r="M14" s="270"/>
      <c r="N14" s="270"/>
      <c r="O14" s="270"/>
      <c r="P14" s="270"/>
      <c r="Q14" s="270"/>
      <c r="R14" s="270"/>
      <c r="S14" s="270"/>
      <c r="T14" s="270"/>
      <c r="U14" s="270"/>
      <c r="V14" s="270"/>
    </row>
    <row r="15" spans="4:22">
      <c r="D15" s="215"/>
      <c r="E15" s="66"/>
      <c r="F15" s="66"/>
      <c r="G15" s="154"/>
      <c r="H15" s="154"/>
      <c r="I15" s="154"/>
      <c r="J15" s="269"/>
      <c r="K15" s="269"/>
      <c r="L15" s="269"/>
      <c r="M15" s="270"/>
      <c r="N15" s="270"/>
      <c r="O15" s="270"/>
      <c r="P15" s="270"/>
      <c r="Q15" s="270"/>
      <c r="R15" s="270"/>
      <c r="S15" s="270"/>
      <c r="T15" s="270"/>
      <c r="U15" s="270"/>
      <c r="V15" s="270"/>
    </row>
    <row r="16" spans="4:22">
      <c r="D16" s="215"/>
      <c r="E16" s="66"/>
      <c r="F16" s="66"/>
      <c r="G16" s="154"/>
      <c r="H16" s="154"/>
      <c r="I16" s="154"/>
      <c r="J16" s="269"/>
      <c r="K16" s="269"/>
      <c r="L16" s="269"/>
      <c r="M16" s="270"/>
      <c r="N16" s="270"/>
      <c r="O16" s="270"/>
      <c r="P16" s="270"/>
      <c r="Q16" s="270"/>
      <c r="R16" s="270"/>
      <c r="S16" s="270"/>
      <c r="T16" s="270"/>
      <c r="U16" s="270"/>
      <c r="V16" s="270"/>
    </row>
    <row r="17" spans="4:22">
      <c r="D17" s="215"/>
      <c r="E17" s="66"/>
      <c r="F17" s="66"/>
      <c r="G17" s="154"/>
      <c r="H17" s="154"/>
      <c r="I17" s="154"/>
      <c r="J17" s="269"/>
      <c r="K17" s="269"/>
      <c r="L17" s="269"/>
      <c r="M17" s="270"/>
      <c r="N17" s="270"/>
      <c r="O17" s="270"/>
      <c r="P17" s="270"/>
      <c r="Q17" s="270"/>
      <c r="R17" s="270"/>
      <c r="S17" s="270"/>
      <c r="T17" s="270"/>
      <c r="U17" s="270"/>
      <c r="V17" s="270"/>
    </row>
    <row r="18" spans="4:22">
      <c r="D18" s="215"/>
      <c r="E18" s="66"/>
      <c r="F18" s="215"/>
      <c r="G18" s="154"/>
      <c r="H18" s="154"/>
      <c r="I18" s="154"/>
      <c r="J18" s="269"/>
      <c r="K18" s="269"/>
      <c r="L18" s="269"/>
      <c r="M18" s="270"/>
      <c r="N18" s="270"/>
      <c r="O18" s="270"/>
      <c r="P18" s="270"/>
      <c r="Q18" s="270"/>
      <c r="R18" s="270"/>
      <c r="S18" s="270"/>
      <c r="T18" s="270"/>
      <c r="U18" s="270"/>
      <c r="V18" s="270"/>
    </row>
    <row r="19" spans="4:22">
      <c r="D19" s="215"/>
      <c r="E19" s="66"/>
      <c r="F19" s="215"/>
      <c r="G19" s="154"/>
      <c r="H19" s="154"/>
      <c r="I19" s="154"/>
      <c r="J19" s="269"/>
      <c r="K19" s="269"/>
      <c r="L19" s="269"/>
      <c r="M19" s="270"/>
      <c r="N19" s="270"/>
      <c r="O19" s="270"/>
      <c r="P19" s="270"/>
      <c r="Q19" s="270"/>
      <c r="R19" s="270"/>
      <c r="S19" s="270"/>
      <c r="T19" s="270"/>
      <c r="U19" s="270"/>
      <c r="V19" s="270"/>
    </row>
    <row r="20" spans="4:22">
      <c r="D20" s="215"/>
      <c r="E20" s="66"/>
      <c r="F20" s="215"/>
      <c r="G20" s="154"/>
      <c r="H20" s="154"/>
      <c r="I20" s="154"/>
      <c r="J20" s="269"/>
      <c r="K20" s="269"/>
      <c r="L20" s="269"/>
      <c r="M20" s="270"/>
      <c r="N20" s="270"/>
      <c r="O20" s="270"/>
      <c r="P20" s="270"/>
      <c r="Q20" s="270"/>
      <c r="R20" s="270"/>
      <c r="S20" s="270"/>
      <c r="T20" s="270"/>
      <c r="U20" s="270"/>
      <c r="V20" s="270"/>
    </row>
    <row r="24" spans="4:22">
      <c r="E24" s="174"/>
      <c r="F24" s="174"/>
      <c r="G24" s="174"/>
      <c r="H24" s="174"/>
      <c r="I24" s="174"/>
      <c r="J24" s="174"/>
      <c r="K24" s="174"/>
      <c r="L24" s="174"/>
      <c r="M24" s="174"/>
      <c r="N24" s="174"/>
      <c r="O24" s="174"/>
      <c r="P24" s="174"/>
      <c r="Q24" s="174"/>
      <c r="R24" s="174"/>
      <c r="S24" s="174"/>
      <c r="T24" s="174"/>
      <c r="U24" s="174"/>
      <c r="V24" s="174"/>
    </row>
    <row r="27" spans="4:22">
      <c r="E27" s="174"/>
    </row>
  </sheetData>
  <mergeCells count="9">
    <mergeCell ref="R4:V4"/>
    <mergeCell ref="H4:H5"/>
    <mergeCell ref="M4:Q4"/>
    <mergeCell ref="D4:D5"/>
    <mergeCell ref="E4:E5"/>
    <mergeCell ref="F4:F5"/>
    <mergeCell ref="G4:G5"/>
    <mergeCell ref="I4:I5"/>
    <mergeCell ref="J4:L4"/>
  </mergeCells>
  <phoneticPr fontId="1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목록값'!$I$16:$I$26</xm:f>
          </x14:formula1>
          <xm:sqref>D11:D20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671F6B3-0385-472F-A4B8-6D51F803436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19</vt:i4>
      </vt:variant>
      <vt:variant>
        <vt:lpstr>이름이 지정된 범위</vt:lpstr>
      </vt:variant>
      <vt:variant>
        <vt:i4>53</vt:i4>
      </vt:variant>
    </vt:vector>
  </HeadingPairs>
  <TitlesOfParts>
    <vt:vector size="72" baseType="lpstr">
      <vt:lpstr>열제목별 목록값</vt:lpstr>
      <vt:lpstr>작성요령</vt:lpstr>
      <vt:lpstr>Self-Check</vt:lpstr>
      <vt:lpstr>1.1 제안펀드</vt:lpstr>
      <vt:lpstr>1.2 예상출자내역</vt:lpstr>
      <vt:lpstr>2.1 제안사 개요</vt:lpstr>
      <vt:lpstr>2.2 제안사 재무현황</vt:lpstr>
      <vt:lpstr>2.3 제안사 주주현황</vt:lpstr>
      <vt:lpstr>2.4 제안사 대표이사 변경이력</vt:lpstr>
      <vt:lpstr>2.5 제안사 펀드현황</vt:lpstr>
      <vt:lpstr>2.6 제안사 투자현황</vt:lpstr>
      <vt:lpstr>3.1 대표이사&amp;참여인력 개요</vt:lpstr>
      <vt:lpstr>3.2 참여인력 투자현황</vt:lpstr>
      <vt:lpstr>3.3 참여인력 학력</vt:lpstr>
      <vt:lpstr>3.4 대표이사&amp;참여인력 경력</vt:lpstr>
      <vt:lpstr>4.1 펀드거래</vt:lpstr>
      <vt:lpstr>4.2 핵심운용인력 변경이력</vt:lpstr>
      <vt:lpstr>5.1 업무협력 현황</vt:lpstr>
      <vt:lpstr>5.2 정책펀드 현황</vt:lpstr>
      <vt:lpstr>KDB출자_요청액</vt:lpstr>
      <vt:lpstr>'열제목별 목록값'!Print_Area</vt:lpstr>
      <vt:lpstr>작성요령!Print_Area</vt:lpstr>
      <vt:lpstr>공동투자약정_상대방_유형</vt:lpstr>
      <vt:lpstr>구분</vt:lpstr>
      <vt:lpstr>납입방식</vt:lpstr>
      <vt:lpstr>담당역할</vt:lpstr>
      <vt:lpstr>대표이사_구분</vt:lpstr>
      <vt:lpstr>대표이사_참여인력_개요</vt:lpstr>
      <vt:lpstr>대표이사_참여인력_경력</vt:lpstr>
      <vt:lpstr>대표이사_참여인력_투자현황</vt:lpstr>
      <vt:lpstr>대표이사참여인력경력</vt:lpstr>
      <vt:lpstr>동반투자자유형</vt:lpstr>
      <vt:lpstr>민간출자자인센티브</vt:lpstr>
      <vt:lpstr>스튜어드십코드참여여부</vt:lpstr>
      <vt:lpstr>신청리그</vt:lpstr>
      <vt:lpstr>신청분야</vt:lpstr>
      <vt:lpstr>업무협력유형</vt:lpstr>
      <vt:lpstr>업무협력현황</vt:lpstr>
      <vt:lpstr>여부</vt:lpstr>
      <vt:lpstr>예상출자내역</vt:lpstr>
      <vt:lpstr>'열제목별 목록값'!운용사_추가_인센티브__선택</vt:lpstr>
      <vt:lpstr>운용사유형</vt:lpstr>
      <vt:lpstr>운용사인센티브</vt:lpstr>
      <vt:lpstr>재직회사_유형</vt:lpstr>
      <vt:lpstr>정책출자</vt:lpstr>
      <vt:lpstr>제안사_대표이사_변경이력</vt:lpstr>
      <vt:lpstr>제안사_투자현황</vt:lpstr>
      <vt:lpstr>제안사_펀드현황</vt:lpstr>
      <vt:lpstr>제안서작성기준일</vt:lpstr>
      <vt:lpstr>제안펀드의_주목적투자분야와_관련성</vt:lpstr>
      <vt:lpstr>주목적_투자제안형</vt:lpstr>
      <vt:lpstr>주목적투자분야_투자제안형</vt:lpstr>
      <vt:lpstr>주요업무수행내역</vt:lpstr>
      <vt:lpstr>참여인력구분</vt:lpstr>
      <vt:lpstr>출자자유형</vt:lpstr>
      <vt:lpstr>출자자인센티브</vt:lpstr>
      <vt:lpstr>출자확정구분</vt:lpstr>
      <vt:lpstr>투자계정구분</vt:lpstr>
      <vt:lpstr>투자기업_법인유형</vt:lpstr>
      <vt:lpstr>투자유형</vt:lpstr>
      <vt:lpstr>펀드_거래</vt:lpstr>
      <vt:lpstr>펀드거래유형</vt:lpstr>
      <vt:lpstr>펀드계정구분</vt:lpstr>
      <vt:lpstr>펀드구분</vt:lpstr>
      <vt:lpstr>펀드법적유형</vt:lpstr>
      <vt:lpstr>펀드상태</vt:lpstr>
      <vt:lpstr>펀드유형__투자대상확정여부</vt:lpstr>
      <vt:lpstr>핵심운용인력_변경구분</vt:lpstr>
      <vt:lpstr>핵심운용인력_변경내역</vt:lpstr>
      <vt:lpstr>핵심운용인력변경구분</vt:lpstr>
      <vt:lpstr>회수구분</vt:lpstr>
      <vt:lpstr>회수유형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Choi, JooHee</cp:lastModifiedBy>
  <cp:lastPrinted>2025-02-13T10:49:30Z</cp:lastPrinted>
  <dcterms:created xsi:type="dcterms:W3CDTF">2017-01-13T02:38:49Z</dcterms:created>
  <dcterms:modified xsi:type="dcterms:W3CDTF">2025-03-31T08:54:20Z</dcterms:modified>
</cp:coreProperties>
</file>